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1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F:\F Forschung\2021-12 Essential Flow - Lead-Lag-sDBR for Projectpipelines\"/>
    </mc:Choice>
  </mc:AlternateContent>
  <xr:revisionPtr revIDLastSave="0" documentId="13_ncr:1_{CCA95DE3-E278-449C-A296-B26DCA9AB4F4}" xr6:coauthVersionLast="47" xr6:coauthVersionMax="47" xr10:uidLastSave="{00000000-0000-0000-0000-000000000000}"/>
  <bookViews>
    <workbookView xWindow="-120" yWindow="-120" windowWidth="29040" windowHeight="16440" xr2:uid="{995C8090-332A-43E5-BA95-572532093A2D}"/>
  </bookViews>
  <sheets>
    <sheet name="ConstraintDetection" sheetId="5" r:id="rId1"/>
    <sheet name="RawData" sheetId="3" r:id="rId2"/>
    <sheet name="Matrix" sheetId="4" r:id="rId3"/>
    <sheet name="MatrixLookUp" sheetId="6" r:id="rId4"/>
    <sheet name="SkillCapacityLookUp" sheetId="7" r:id="rId5"/>
  </sheets>
  <calcPr calcId="191028"/>
  <pivotCaches>
    <pivotCache cacheId="908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0" i="5" l="1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41" i="5"/>
  <c r="W35" i="5"/>
  <c r="W36" i="5"/>
  <c r="W37" i="5"/>
  <c r="W38" i="5"/>
  <c r="W39" i="5"/>
  <c r="W40" i="5"/>
  <c r="W42" i="5"/>
  <c r="W43" i="5"/>
  <c r="W34" i="5"/>
  <c r="W44" i="5"/>
  <c r="W9" i="5"/>
  <c r="V10" i="5" l="1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41" i="5"/>
  <c r="V35" i="5"/>
  <c r="V36" i="5"/>
  <c r="V37" i="5"/>
  <c r="V38" i="5"/>
  <c r="V39" i="5"/>
  <c r="V40" i="5"/>
  <c r="V42" i="5"/>
  <c r="V43" i="5"/>
  <c r="V34" i="5"/>
  <c r="V44" i="5"/>
  <c r="V9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D5" i="5"/>
  <c r="D3" i="6" a="1"/>
  <c r="D3" i="6" s="1"/>
  <c r="D4" i="6" a="1"/>
  <c r="D4" i="6" s="1"/>
  <c r="D5" i="6" a="1"/>
  <c r="D5" i="6" s="1"/>
  <c r="D6" i="6" a="1"/>
  <c r="D6" i="6" s="1"/>
  <c r="D7" i="6" a="1"/>
  <c r="D7" i="6" s="1"/>
  <c r="D8" i="6" a="1"/>
  <c r="D8" i="6" s="1"/>
  <c r="D9" i="6" a="1"/>
  <c r="D9" i="6" s="1"/>
  <c r="D10" i="6" a="1"/>
  <c r="D10" i="6" s="1"/>
  <c r="D11" i="6" a="1"/>
  <c r="D11" i="6" s="1"/>
  <c r="D12" i="6" a="1"/>
  <c r="D12" i="6" s="1"/>
  <c r="D13" i="6" a="1"/>
  <c r="D13" i="6" s="1"/>
  <c r="D14" i="6" a="1"/>
  <c r="D14" i="6" s="1"/>
  <c r="D15" i="6" a="1"/>
  <c r="D15" i="6" s="1"/>
  <c r="D16" i="6" a="1"/>
  <c r="D16" i="6" s="1"/>
  <c r="D17" i="6" a="1"/>
  <c r="D17" i="6" s="1"/>
  <c r="D18" i="6" a="1"/>
  <c r="D18" i="6" s="1"/>
  <c r="D19" i="6" a="1"/>
  <c r="D19" i="6" s="1"/>
  <c r="D20" i="6" a="1"/>
  <c r="D20" i="6" s="1"/>
  <c r="D21" i="6" a="1"/>
  <c r="D21" i="6" s="1"/>
  <c r="D22" i="6" a="1"/>
  <c r="D22" i="6" s="1"/>
  <c r="D23" i="6" a="1"/>
  <c r="D23" i="6" s="1"/>
  <c r="D24" i="6" a="1"/>
  <c r="D24" i="6" s="1"/>
  <c r="D25" i="6" a="1"/>
  <c r="D25" i="6" s="1"/>
  <c r="D26" i="6" a="1"/>
  <c r="D26" i="6" s="1"/>
  <c r="D27" i="6" a="1"/>
  <c r="D27" i="6" s="1"/>
  <c r="D28" i="6" a="1"/>
  <c r="D28" i="6" s="1"/>
  <c r="D29" i="6" a="1"/>
  <c r="D29" i="6" s="1"/>
  <c r="D30" i="6" a="1"/>
  <c r="D30" i="6" s="1"/>
  <c r="D31" i="6" a="1"/>
  <c r="D31" i="6" s="1"/>
  <c r="D32" i="6" a="1"/>
  <c r="D32" i="6" s="1"/>
  <c r="D33" i="6" a="1"/>
  <c r="D33" i="6" s="1"/>
  <c r="D34" i="6" a="1"/>
  <c r="D34" i="6" s="1"/>
  <c r="D35" i="6" a="1"/>
  <c r="D35" i="6" s="1"/>
  <c r="D36" i="6" a="1"/>
  <c r="D36" i="6" s="1"/>
  <c r="D37" i="6" a="1"/>
  <c r="D37" i="6" s="1"/>
  <c r="D38" i="6" a="1"/>
  <c r="D38" i="6"/>
  <c r="D39" i="6" a="1"/>
  <c r="D39" i="6" s="1"/>
  <c r="D40" i="6" a="1"/>
  <c r="D40" i="6" s="1"/>
  <c r="D41" i="6" a="1"/>
  <c r="D41" i="6" s="1"/>
  <c r="D42" i="6" a="1"/>
  <c r="D42" i="6" s="1"/>
  <c r="D43" i="6" a="1"/>
  <c r="D43" i="6" s="1"/>
  <c r="D44" i="6" a="1"/>
  <c r="D44" i="6" s="1"/>
  <c r="D45" i="6" a="1"/>
  <c r="D45" i="6" s="1"/>
  <c r="D46" i="6" a="1"/>
  <c r="D46" i="6" s="1"/>
  <c r="D47" i="6" a="1"/>
  <c r="D47" i="6" s="1"/>
  <c r="D48" i="6" a="1"/>
  <c r="D48" i="6" s="1"/>
  <c r="D49" i="6" a="1"/>
  <c r="D49" i="6" s="1"/>
  <c r="D50" i="6" a="1"/>
  <c r="D50" i="6" s="1"/>
  <c r="D51" i="6" a="1"/>
  <c r="D51" i="6" s="1"/>
  <c r="D2" i="6" a="1"/>
  <c r="D2" i="6" s="1"/>
  <c r="A41" i="6" a="1"/>
  <c r="A41" i="6" s="1"/>
  <c r="A42" i="6" a="1"/>
  <c r="A42" i="6" s="1"/>
  <c r="A43" i="6" a="1"/>
  <c r="A43" i="6" s="1"/>
  <c r="A44" i="6" a="1"/>
  <c r="A44" i="6" s="1"/>
  <c r="A45" i="6" a="1"/>
  <c r="A45" i="6" s="1"/>
  <c r="A46" i="6" a="1"/>
  <c r="A46" i="6" s="1"/>
  <c r="A47" i="6" a="1"/>
  <c r="A47" i="6" s="1"/>
  <c r="A48" i="6" a="1"/>
  <c r="A48" i="6" s="1"/>
  <c r="A49" i="6" a="1"/>
  <c r="A49" i="6" s="1"/>
  <c r="A50" i="6" a="1"/>
  <c r="A50" i="6" s="1"/>
  <c r="A51" i="6" a="1"/>
  <c r="A51" i="6" s="1"/>
  <c r="A5" i="6" a="1"/>
  <c r="A5" i="6" s="1"/>
  <c r="A6" i="6" a="1"/>
  <c r="A6" i="6" s="1"/>
  <c r="A7" i="6" a="1"/>
  <c r="A7" i="6" s="1"/>
  <c r="A8" i="6" a="1"/>
  <c r="A8" i="6" s="1"/>
  <c r="A9" i="6" a="1"/>
  <c r="A9" i="6" s="1"/>
  <c r="A10" i="6" a="1"/>
  <c r="A10" i="6" s="1"/>
  <c r="A11" i="6" a="1"/>
  <c r="A11" i="6" s="1"/>
  <c r="A12" i="6" a="1"/>
  <c r="A12" i="6" s="1"/>
  <c r="A13" i="6" a="1"/>
  <c r="A13" i="6" s="1"/>
  <c r="A14" i="6" a="1"/>
  <c r="A14" i="6" s="1"/>
  <c r="A15" i="6" a="1"/>
  <c r="A15" i="6" s="1"/>
  <c r="A16" i="6" a="1"/>
  <c r="A16" i="6" s="1"/>
  <c r="A17" i="6" a="1"/>
  <c r="A17" i="6" s="1"/>
  <c r="A18" i="6" a="1"/>
  <c r="A18" i="6" s="1"/>
  <c r="A19" i="6" a="1"/>
  <c r="A19" i="6" s="1"/>
  <c r="A20" i="6" a="1"/>
  <c r="A20" i="6" s="1"/>
  <c r="A21" i="6" a="1"/>
  <c r="A21" i="6" s="1"/>
  <c r="A22" i="6" a="1"/>
  <c r="A22" i="6" s="1"/>
  <c r="A23" i="6" a="1"/>
  <c r="A23" i="6" s="1"/>
  <c r="A24" i="6" a="1"/>
  <c r="A24" i="6" s="1"/>
  <c r="A25" i="6" a="1"/>
  <c r="A25" i="6" s="1"/>
  <c r="A26" i="6" a="1"/>
  <c r="A26" i="6" s="1"/>
  <c r="A27" i="6" a="1"/>
  <c r="A27" i="6" s="1"/>
  <c r="A28" i="6" a="1"/>
  <c r="A28" i="6" s="1"/>
  <c r="A29" i="6" a="1"/>
  <c r="A29" i="6" s="1"/>
  <c r="A30" i="6" a="1"/>
  <c r="A30" i="6" s="1"/>
  <c r="A31" i="6" a="1"/>
  <c r="A31" i="6" s="1"/>
  <c r="A32" i="6" a="1"/>
  <c r="A32" i="6" s="1"/>
  <c r="A33" i="6" a="1"/>
  <c r="A33" i="6" s="1"/>
  <c r="A34" i="6" a="1"/>
  <c r="A34" i="6" s="1"/>
  <c r="A35" i="6" a="1"/>
  <c r="A35" i="6" s="1"/>
  <c r="A36" i="6" a="1"/>
  <c r="A36" i="6" s="1"/>
  <c r="A37" i="6" a="1"/>
  <c r="A37" i="6" s="1"/>
  <c r="A38" i="6" a="1"/>
  <c r="A38" i="6" s="1"/>
  <c r="A39" i="6" a="1"/>
  <c r="A39" i="6" s="1"/>
  <c r="A40" i="6" a="1"/>
  <c r="A40" i="6" s="1"/>
  <c r="A3" i="6" a="1"/>
  <c r="A3" i="6" s="1"/>
  <c r="A4" i="6" a="1"/>
  <c r="A4" i="6" s="1"/>
  <c r="A2" i="6" a="1"/>
  <c r="A2" i="6" s="1"/>
  <c r="P26" i="5" l="1" a="1"/>
  <c r="P26" i="5" s="1"/>
  <c r="P25" i="5" a="1"/>
  <c r="P25" i="5" s="1"/>
  <c r="D34" i="5" a="1"/>
  <c r="D34" i="5" s="1"/>
  <c r="D28" i="5" a="1"/>
  <c r="D28" i="5" s="1"/>
  <c r="P9" i="5" a="1"/>
  <c r="P9" i="5" s="1"/>
  <c r="D10" i="5" a="1"/>
  <c r="D10" i="5" s="1"/>
  <c r="P10" i="5" a="1"/>
  <c r="P10" i="5" s="1"/>
  <c r="D9" i="5" a="1"/>
  <c r="D9" i="5" s="1"/>
  <c r="D11" i="5" a="1"/>
  <c r="D11" i="5" s="1"/>
  <c r="P11" i="5" a="1"/>
  <c r="P11" i="5" s="1"/>
  <c r="O32" i="5" a="1"/>
  <c r="O32" i="5" s="1"/>
  <c r="P43" i="5" a="1"/>
  <c r="P43" i="5" s="1"/>
  <c r="P38" i="5" a="1"/>
  <c r="P38" i="5" s="1"/>
  <c r="P41" i="5" a="1"/>
  <c r="P41" i="5" s="1"/>
  <c r="P30" i="5" a="1"/>
  <c r="P30" i="5" s="1"/>
  <c r="P27" i="5" a="1"/>
  <c r="P27" i="5" s="1"/>
  <c r="P44" i="5" a="1"/>
  <c r="P44" i="5" s="1"/>
  <c r="D35" i="5" a="1"/>
  <c r="D35" i="5" s="1"/>
  <c r="P28" i="5" a="1"/>
  <c r="P28" i="5" s="1"/>
  <c r="O25" i="5" a="1"/>
  <c r="O25" i="5" s="1"/>
  <c r="D42" i="5" a="1"/>
  <c r="D42" i="5" s="1"/>
  <c r="D37" i="5" a="1"/>
  <c r="D37" i="5" s="1"/>
  <c r="D33" i="5" a="1"/>
  <c r="D33" i="5" s="1"/>
  <c r="X33" i="5" s="1"/>
  <c r="D29" i="5" a="1"/>
  <c r="D29" i="5" s="1"/>
  <c r="D26" i="5" a="1"/>
  <c r="D26" i="5" s="1"/>
  <c r="P19" i="5" a="1"/>
  <c r="P19" i="5" s="1"/>
  <c r="D15" i="5" a="1"/>
  <c r="D15" i="5" s="1"/>
  <c r="X15" i="5" s="1"/>
  <c r="P39" i="5" a="1"/>
  <c r="P39" i="5" s="1"/>
  <c r="P35" i="5" a="1"/>
  <c r="P35" i="5" s="1"/>
  <c r="O17" i="5" a="1"/>
  <c r="O17" i="5" s="1"/>
  <c r="P42" i="5" a="1"/>
  <c r="P42" i="5" s="1"/>
  <c r="P37" i="5" a="1"/>
  <c r="P37" i="5" s="1"/>
  <c r="P33" i="5" a="1"/>
  <c r="P33" i="5" s="1"/>
  <c r="P29" i="5" a="1"/>
  <c r="P29" i="5" s="1"/>
  <c r="P21" i="5" a="1"/>
  <c r="P21" i="5" s="1"/>
  <c r="D22" i="5" a="1"/>
  <c r="D22" i="5" s="1"/>
  <c r="D12" i="5" a="1"/>
  <c r="D12" i="5" s="1"/>
  <c r="X12" i="5" s="1"/>
  <c r="P17" i="5" a="1"/>
  <c r="P17" i="5" s="1"/>
  <c r="D20" i="5" a="1"/>
  <c r="D20" i="5" s="1"/>
  <c r="X20" i="5" s="1"/>
  <c r="P24" i="5" a="1"/>
  <c r="P24" i="5" s="1"/>
  <c r="P12" i="5" a="1"/>
  <c r="P12" i="5" s="1"/>
  <c r="D13" i="5" a="1"/>
  <c r="D13" i="5" s="1"/>
  <c r="P14" i="5" a="1"/>
  <c r="P14" i="5" s="1"/>
  <c r="D17" i="5" a="1"/>
  <c r="D17" i="5" s="1"/>
  <c r="X17" i="5" s="1"/>
  <c r="P22" i="5" a="1"/>
  <c r="P22" i="5" s="1"/>
  <c r="P13" i="5" a="1"/>
  <c r="P13" i="5" s="1"/>
  <c r="D14" i="5" a="1"/>
  <c r="D14" i="5" s="1"/>
  <c r="P18" i="5" a="1"/>
  <c r="P18" i="5" s="1"/>
  <c r="D21" i="5" a="1"/>
  <c r="D21" i="5" s="1"/>
  <c r="X21" i="5" s="1"/>
  <c r="D24" i="5" a="1"/>
  <c r="D24" i="5" s="1"/>
  <c r="X24" i="5" s="1"/>
  <c r="D16" i="5" a="1"/>
  <c r="D16" i="5" s="1"/>
  <c r="P20" i="5" a="1"/>
  <c r="P20" i="5" s="1"/>
  <c r="D23" i="5" a="1"/>
  <c r="D23" i="5" s="1"/>
  <c r="P16" i="5" a="1"/>
  <c r="P16" i="5" s="1"/>
  <c r="D18" i="5" a="1"/>
  <c r="D18" i="5" s="1"/>
  <c r="X18" i="5" s="1"/>
  <c r="P23" i="5" a="1"/>
  <c r="P23" i="5" s="1"/>
  <c r="P36" i="5" a="1"/>
  <c r="P36" i="5" s="1"/>
  <c r="D39" i="5" a="1"/>
  <c r="D39" i="5" s="1"/>
  <c r="D44" i="5" a="1"/>
  <c r="D44" i="5" s="1"/>
  <c r="X44" i="5" s="1"/>
  <c r="D40" i="5" a="1"/>
  <c r="D40" i="5" s="1"/>
  <c r="X40" i="5" s="1"/>
  <c r="D36" i="5" a="1"/>
  <c r="D36" i="5" s="1"/>
  <c r="D32" i="5" a="1"/>
  <c r="D32" i="5" s="1"/>
  <c r="X32" i="5" s="1"/>
  <c r="D19" i="5" a="1"/>
  <c r="D19" i="5" s="1"/>
  <c r="X19" i="5" s="1"/>
  <c r="D25" i="5" a="1"/>
  <c r="D25" i="5" s="1"/>
  <c r="P32" i="5" a="1"/>
  <c r="P32" i="5" s="1"/>
  <c r="P34" i="5" a="1"/>
  <c r="P34" i="5" s="1"/>
  <c r="P31" i="5" a="1"/>
  <c r="P31" i="5" s="1"/>
  <c r="P15" i="5" a="1"/>
  <c r="P15" i="5" s="1"/>
  <c r="P40" i="5" a="1"/>
  <c r="P40" i="5" s="1"/>
  <c r="D31" i="5" a="1"/>
  <c r="D31" i="5" s="1"/>
  <c r="L9" i="5" a="1"/>
  <c r="L9" i="5" s="1"/>
  <c r="O40" i="5" a="1"/>
  <c r="O40" i="5" s="1"/>
  <c r="D43" i="5" a="1"/>
  <c r="D43" i="5" s="1"/>
  <c r="X43" i="5" s="1"/>
  <c r="D38" i="5" a="1"/>
  <c r="D38" i="5" s="1"/>
  <c r="D41" i="5" a="1"/>
  <c r="D41" i="5" s="1"/>
  <c r="X41" i="5" s="1"/>
  <c r="D30" i="5" a="1"/>
  <c r="D30" i="5" s="1"/>
  <c r="D27" i="5" a="1"/>
  <c r="D27" i="5" s="1"/>
  <c r="O39" i="5" a="1"/>
  <c r="O39" i="5" s="1"/>
  <c r="O31" i="5" a="1"/>
  <c r="O31" i="5" s="1"/>
  <c r="O15" i="5" a="1"/>
  <c r="O15" i="5" s="1"/>
  <c r="O16" i="5" a="1"/>
  <c r="O16" i="5" s="1"/>
  <c r="S44" i="5" a="1"/>
  <c r="S44" i="5" s="1"/>
  <c r="H44" i="5" a="1"/>
  <c r="H44" i="5" s="1"/>
  <c r="S34" i="5" a="1"/>
  <c r="S34" i="5" s="1"/>
  <c r="H34" i="5" a="1"/>
  <c r="H34" i="5" s="1"/>
  <c r="S43" i="5" a="1"/>
  <c r="S43" i="5" s="1"/>
  <c r="H43" i="5" a="1"/>
  <c r="H43" i="5" s="1"/>
  <c r="S42" i="5" a="1"/>
  <c r="S42" i="5" s="1"/>
  <c r="H42" i="5" a="1"/>
  <c r="H42" i="5" s="1"/>
  <c r="S40" i="5" a="1"/>
  <c r="S40" i="5" s="1"/>
  <c r="H40" i="5" a="1"/>
  <c r="H40" i="5" s="1"/>
  <c r="S39" i="5" a="1"/>
  <c r="S39" i="5" s="1"/>
  <c r="H39" i="5" a="1"/>
  <c r="H39" i="5" s="1"/>
  <c r="S38" i="5" a="1"/>
  <c r="S38" i="5" s="1"/>
  <c r="H38" i="5" a="1"/>
  <c r="H38" i="5" s="1"/>
  <c r="S37" i="5" a="1"/>
  <c r="S37" i="5" s="1"/>
  <c r="H37" i="5" a="1"/>
  <c r="H37" i="5" s="1"/>
  <c r="S36" i="5" a="1"/>
  <c r="S36" i="5" s="1"/>
  <c r="H36" i="5" a="1"/>
  <c r="H36" i="5" s="1"/>
  <c r="S35" i="5" a="1"/>
  <c r="S35" i="5" s="1"/>
  <c r="H35" i="5" a="1"/>
  <c r="H35" i="5" s="1"/>
  <c r="S41" i="5" a="1"/>
  <c r="S41" i="5" s="1"/>
  <c r="H41" i="5" a="1"/>
  <c r="H41" i="5" s="1"/>
  <c r="S33" i="5" a="1"/>
  <c r="S33" i="5" s="1"/>
  <c r="H33" i="5" a="1"/>
  <c r="H33" i="5" s="1"/>
  <c r="S32" i="5" a="1"/>
  <c r="S32" i="5" s="1"/>
  <c r="H32" i="5" a="1"/>
  <c r="H32" i="5" s="1"/>
  <c r="S31" i="5" a="1"/>
  <c r="S31" i="5" s="1"/>
  <c r="H31" i="5" a="1"/>
  <c r="H31" i="5" s="1"/>
  <c r="S30" i="5" a="1"/>
  <c r="S30" i="5" s="1"/>
  <c r="H30" i="5" a="1"/>
  <c r="H30" i="5" s="1"/>
  <c r="S29" i="5" a="1"/>
  <c r="S29" i="5" s="1"/>
  <c r="H29" i="5" a="1"/>
  <c r="H29" i="5" s="1"/>
  <c r="S19" i="5" a="1"/>
  <c r="S19" i="5" s="1"/>
  <c r="H19" i="5" a="1"/>
  <c r="H19" i="5" s="1"/>
  <c r="S28" i="5" a="1"/>
  <c r="S28" i="5" s="1"/>
  <c r="H28" i="5" a="1"/>
  <c r="H28" i="5" s="1"/>
  <c r="S27" i="5" a="1"/>
  <c r="S27" i="5" s="1"/>
  <c r="H27" i="5" a="1"/>
  <c r="H27" i="5" s="1"/>
  <c r="S26" i="5" a="1"/>
  <c r="S26" i="5" s="1"/>
  <c r="H26" i="5" a="1"/>
  <c r="H26" i="5" s="1"/>
  <c r="S25" i="5" a="1"/>
  <c r="S25" i="5" s="1"/>
  <c r="H25" i="5" a="1"/>
  <c r="H25" i="5" s="1"/>
  <c r="S15" i="5" a="1"/>
  <c r="S15" i="5" s="1"/>
  <c r="H15" i="5" a="1"/>
  <c r="H15" i="5" s="1"/>
  <c r="S24" i="5" a="1"/>
  <c r="S24" i="5" s="1"/>
  <c r="H24" i="5" a="1"/>
  <c r="H24" i="5" s="1"/>
  <c r="S23" i="5" a="1"/>
  <c r="S23" i="5" s="1"/>
  <c r="H23" i="5" a="1"/>
  <c r="H23" i="5" s="1"/>
  <c r="S22" i="5" a="1"/>
  <c r="S22" i="5" s="1"/>
  <c r="H22" i="5" a="1"/>
  <c r="H22" i="5" s="1"/>
  <c r="S21" i="5" a="1"/>
  <c r="S21" i="5" s="1"/>
  <c r="H21" i="5" a="1"/>
  <c r="H21" i="5" s="1"/>
  <c r="S20" i="5" a="1"/>
  <c r="S20" i="5" s="1"/>
  <c r="H20" i="5" a="1"/>
  <c r="H20" i="5" s="1"/>
  <c r="S18" i="5" a="1"/>
  <c r="S18" i="5" s="1"/>
  <c r="H18" i="5" a="1"/>
  <c r="H18" i="5" s="1"/>
  <c r="S17" i="5" a="1"/>
  <c r="S17" i="5" s="1"/>
  <c r="H17" i="5" a="1"/>
  <c r="H17" i="5" s="1"/>
  <c r="S16" i="5" a="1"/>
  <c r="S16" i="5" s="1"/>
  <c r="H16" i="5" a="1"/>
  <c r="H16" i="5" s="1"/>
  <c r="S14" i="5" a="1"/>
  <c r="S14" i="5" s="1"/>
  <c r="H14" i="5" a="1"/>
  <c r="H14" i="5" s="1"/>
  <c r="S13" i="5" a="1"/>
  <c r="S13" i="5" s="1"/>
  <c r="H13" i="5" a="1"/>
  <c r="H13" i="5" s="1"/>
  <c r="S12" i="5" a="1"/>
  <c r="S12" i="5" s="1"/>
  <c r="H12" i="5" a="1"/>
  <c r="H12" i="5" s="1"/>
  <c r="S11" i="5" a="1"/>
  <c r="S11" i="5" s="1"/>
  <c r="H11" i="5" a="1"/>
  <c r="H11" i="5" s="1"/>
  <c r="S10" i="5" a="1"/>
  <c r="S10" i="5" s="1"/>
  <c r="H10" i="5" a="1"/>
  <c r="H10" i="5" s="1"/>
  <c r="S9" i="5" a="1"/>
  <c r="S9" i="5" s="1"/>
  <c r="H9" i="5" a="1"/>
  <c r="H9" i="5" s="1"/>
  <c r="O38" i="5" a="1"/>
  <c r="O38" i="5" s="1"/>
  <c r="O30" i="5" a="1"/>
  <c r="O30" i="5" s="1"/>
  <c r="O24" i="5" a="1"/>
  <c r="O24" i="5" s="1"/>
  <c r="O14" i="5" a="1"/>
  <c r="O14" i="5" s="1"/>
  <c r="T44" i="5" a="1"/>
  <c r="T44" i="5" s="1"/>
  <c r="K44" i="5" a="1"/>
  <c r="K44" i="5" s="1"/>
  <c r="T34" i="5" a="1"/>
  <c r="T34" i="5" s="1"/>
  <c r="K34" i="5" a="1"/>
  <c r="K34" i="5" s="1"/>
  <c r="T43" i="5" a="1"/>
  <c r="T43" i="5" s="1"/>
  <c r="K43" i="5" a="1"/>
  <c r="K43" i="5" s="1"/>
  <c r="T42" i="5" a="1"/>
  <c r="T42" i="5" s="1"/>
  <c r="K42" i="5" a="1"/>
  <c r="K42" i="5" s="1"/>
  <c r="T40" i="5" a="1"/>
  <c r="T40" i="5" s="1"/>
  <c r="K40" i="5" a="1"/>
  <c r="K40" i="5" s="1"/>
  <c r="T39" i="5" a="1"/>
  <c r="T39" i="5" s="1"/>
  <c r="K39" i="5" a="1"/>
  <c r="K39" i="5" s="1"/>
  <c r="T38" i="5" a="1"/>
  <c r="T38" i="5" s="1"/>
  <c r="K38" i="5" a="1"/>
  <c r="K38" i="5" s="1"/>
  <c r="T37" i="5" a="1"/>
  <c r="T37" i="5" s="1"/>
  <c r="K37" i="5" a="1"/>
  <c r="K37" i="5" s="1"/>
  <c r="T36" i="5" a="1"/>
  <c r="T36" i="5" s="1"/>
  <c r="K36" i="5" a="1"/>
  <c r="K36" i="5" s="1"/>
  <c r="T35" i="5" a="1"/>
  <c r="T35" i="5" s="1"/>
  <c r="K35" i="5" a="1"/>
  <c r="K35" i="5" s="1"/>
  <c r="T41" i="5" a="1"/>
  <c r="T41" i="5" s="1"/>
  <c r="K41" i="5" a="1"/>
  <c r="K41" i="5" s="1"/>
  <c r="T33" i="5" a="1"/>
  <c r="T33" i="5" s="1"/>
  <c r="K33" i="5" a="1"/>
  <c r="K33" i="5" s="1"/>
  <c r="T32" i="5" a="1"/>
  <c r="T32" i="5" s="1"/>
  <c r="K32" i="5" a="1"/>
  <c r="K32" i="5" s="1"/>
  <c r="T31" i="5" a="1"/>
  <c r="T31" i="5" s="1"/>
  <c r="K31" i="5" a="1"/>
  <c r="K31" i="5" s="1"/>
  <c r="T30" i="5" a="1"/>
  <c r="T30" i="5" s="1"/>
  <c r="K30" i="5" a="1"/>
  <c r="K30" i="5" s="1"/>
  <c r="T29" i="5" a="1"/>
  <c r="T29" i="5" s="1"/>
  <c r="K29" i="5" a="1"/>
  <c r="K29" i="5" s="1"/>
  <c r="T19" i="5" a="1"/>
  <c r="T19" i="5" s="1"/>
  <c r="K19" i="5" a="1"/>
  <c r="K19" i="5" s="1"/>
  <c r="T28" i="5" a="1"/>
  <c r="T28" i="5" s="1"/>
  <c r="K28" i="5" a="1"/>
  <c r="K28" i="5" s="1"/>
  <c r="T27" i="5" a="1"/>
  <c r="T27" i="5" s="1"/>
  <c r="K27" i="5" a="1"/>
  <c r="K27" i="5" s="1"/>
  <c r="T26" i="5" a="1"/>
  <c r="T26" i="5" s="1"/>
  <c r="K26" i="5" a="1"/>
  <c r="K26" i="5" s="1"/>
  <c r="T25" i="5" a="1"/>
  <c r="T25" i="5" s="1"/>
  <c r="K25" i="5" a="1"/>
  <c r="K25" i="5" s="1"/>
  <c r="T15" i="5" a="1"/>
  <c r="T15" i="5" s="1"/>
  <c r="K15" i="5" a="1"/>
  <c r="K15" i="5" s="1"/>
  <c r="T24" i="5" a="1"/>
  <c r="T24" i="5" s="1"/>
  <c r="K24" i="5" a="1"/>
  <c r="K24" i="5" s="1"/>
  <c r="T23" i="5" a="1"/>
  <c r="T23" i="5" s="1"/>
  <c r="K23" i="5" a="1"/>
  <c r="K23" i="5" s="1"/>
  <c r="T22" i="5" a="1"/>
  <c r="T22" i="5" s="1"/>
  <c r="K22" i="5" a="1"/>
  <c r="K22" i="5" s="1"/>
  <c r="T21" i="5" a="1"/>
  <c r="T21" i="5" s="1"/>
  <c r="K21" i="5" a="1"/>
  <c r="K21" i="5" s="1"/>
  <c r="T20" i="5" a="1"/>
  <c r="T20" i="5" s="1"/>
  <c r="K20" i="5" a="1"/>
  <c r="K20" i="5" s="1"/>
  <c r="T18" i="5" a="1"/>
  <c r="T18" i="5" s="1"/>
  <c r="K18" i="5" a="1"/>
  <c r="K18" i="5" s="1"/>
  <c r="T17" i="5" a="1"/>
  <c r="T17" i="5" s="1"/>
  <c r="K17" i="5" a="1"/>
  <c r="K17" i="5" s="1"/>
  <c r="T16" i="5" a="1"/>
  <c r="T16" i="5" s="1"/>
  <c r="K16" i="5" a="1"/>
  <c r="K16" i="5" s="1"/>
  <c r="T14" i="5" a="1"/>
  <c r="T14" i="5" s="1"/>
  <c r="K14" i="5" a="1"/>
  <c r="K14" i="5" s="1"/>
  <c r="T13" i="5" a="1"/>
  <c r="T13" i="5" s="1"/>
  <c r="K13" i="5" a="1"/>
  <c r="K13" i="5" s="1"/>
  <c r="T12" i="5" a="1"/>
  <c r="T12" i="5" s="1"/>
  <c r="K12" i="5" a="1"/>
  <c r="K12" i="5" s="1"/>
  <c r="T11" i="5" a="1"/>
  <c r="T11" i="5" s="1"/>
  <c r="K11" i="5" a="1"/>
  <c r="K11" i="5" s="1"/>
  <c r="T10" i="5" a="1"/>
  <c r="T10" i="5" s="1"/>
  <c r="K10" i="5" a="1"/>
  <c r="K10" i="5" s="1"/>
  <c r="T9" i="5" a="1"/>
  <c r="T9" i="5" s="1"/>
  <c r="K9" i="5" a="1"/>
  <c r="K9" i="5" s="1"/>
  <c r="O9" i="5" a="1"/>
  <c r="O9" i="5" s="1"/>
  <c r="O37" i="5" a="1"/>
  <c r="O37" i="5" s="1"/>
  <c r="O29" i="5" a="1"/>
  <c r="O29" i="5" s="1"/>
  <c r="O23" i="5" a="1"/>
  <c r="O23" i="5" s="1"/>
  <c r="O13" i="5" a="1"/>
  <c r="O13" i="5" s="1"/>
  <c r="M44" i="5" a="1"/>
  <c r="M44" i="5" s="1"/>
  <c r="J44" i="5" a="1"/>
  <c r="J44" i="5" s="1"/>
  <c r="M34" i="5" a="1"/>
  <c r="M34" i="5" s="1"/>
  <c r="J34" i="5" a="1"/>
  <c r="J34" i="5" s="1"/>
  <c r="M43" i="5" a="1"/>
  <c r="M43" i="5" s="1"/>
  <c r="J43" i="5" a="1"/>
  <c r="J43" i="5" s="1"/>
  <c r="M42" i="5" a="1"/>
  <c r="M42" i="5" s="1"/>
  <c r="J42" i="5" a="1"/>
  <c r="J42" i="5" s="1"/>
  <c r="M40" i="5" a="1"/>
  <c r="M40" i="5" s="1"/>
  <c r="J40" i="5" a="1"/>
  <c r="J40" i="5" s="1"/>
  <c r="M39" i="5" a="1"/>
  <c r="M39" i="5" s="1"/>
  <c r="J39" i="5" a="1"/>
  <c r="J39" i="5" s="1"/>
  <c r="M38" i="5" a="1"/>
  <c r="M38" i="5" s="1"/>
  <c r="J38" i="5" a="1"/>
  <c r="J38" i="5" s="1"/>
  <c r="M37" i="5" a="1"/>
  <c r="M37" i="5" s="1"/>
  <c r="J37" i="5" a="1"/>
  <c r="J37" i="5" s="1"/>
  <c r="M36" i="5" a="1"/>
  <c r="M36" i="5" s="1"/>
  <c r="J36" i="5" a="1"/>
  <c r="J36" i="5" s="1"/>
  <c r="M35" i="5" a="1"/>
  <c r="M35" i="5" s="1"/>
  <c r="J35" i="5" a="1"/>
  <c r="J35" i="5" s="1"/>
  <c r="M41" i="5" a="1"/>
  <c r="M41" i="5" s="1"/>
  <c r="J41" i="5" a="1"/>
  <c r="J41" i="5" s="1"/>
  <c r="M33" i="5" a="1"/>
  <c r="M33" i="5" s="1"/>
  <c r="J33" i="5" a="1"/>
  <c r="J33" i="5" s="1"/>
  <c r="M32" i="5" a="1"/>
  <c r="M32" i="5" s="1"/>
  <c r="J32" i="5" a="1"/>
  <c r="J32" i="5" s="1"/>
  <c r="M31" i="5" a="1"/>
  <c r="M31" i="5" s="1"/>
  <c r="J31" i="5" a="1"/>
  <c r="J31" i="5" s="1"/>
  <c r="M30" i="5" a="1"/>
  <c r="M30" i="5" s="1"/>
  <c r="J30" i="5" a="1"/>
  <c r="J30" i="5" s="1"/>
  <c r="M29" i="5" a="1"/>
  <c r="M29" i="5" s="1"/>
  <c r="J29" i="5" a="1"/>
  <c r="J29" i="5" s="1"/>
  <c r="M19" i="5" a="1"/>
  <c r="M19" i="5" s="1"/>
  <c r="J19" i="5" a="1"/>
  <c r="J19" i="5" s="1"/>
  <c r="M28" i="5" a="1"/>
  <c r="M28" i="5" s="1"/>
  <c r="J28" i="5" a="1"/>
  <c r="J28" i="5" s="1"/>
  <c r="M27" i="5" a="1"/>
  <c r="M27" i="5" s="1"/>
  <c r="J27" i="5" a="1"/>
  <c r="J27" i="5" s="1"/>
  <c r="M26" i="5" a="1"/>
  <c r="M26" i="5" s="1"/>
  <c r="J26" i="5" a="1"/>
  <c r="J26" i="5" s="1"/>
  <c r="M25" i="5" a="1"/>
  <c r="M25" i="5" s="1"/>
  <c r="J25" i="5" a="1"/>
  <c r="J25" i="5" s="1"/>
  <c r="M15" i="5" a="1"/>
  <c r="M15" i="5" s="1"/>
  <c r="J15" i="5" a="1"/>
  <c r="J15" i="5" s="1"/>
  <c r="M24" i="5" a="1"/>
  <c r="M24" i="5" s="1"/>
  <c r="J24" i="5" a="1"/>
  <c r="J24" i="5" s="1"/>
  <c r="M23" i="5" a="1"/>
  <c r="M23" i="5" s="1"/>
  <c r="J23" i="5" a="1"/>
  <c r="J23" i="5" s="1"/>
  <c r="M22" i="5" a="1"/>
  <c r="M22" i="5" s="1"/>
  <c r="J22" i="5" a="1"/>
  <c r="J22" i="5" s="1"/>
  <c r="M21" i="5" a="1"/>
  <c r="M21" i="5" s="1"/>
  <c r="J21" i="5" a="1"/>
  <c r="J21" i="5" s="1"/>
  <c r="M20" i="5" a="1"/>
  <c r="M20" i="5" s="1"/>
  <c r="J20" i="5" a="1"/>
  <c r="J20" i="5" s="1"/>
  <c r="M18" i="5" a="1"/>
  <c r="M18" i="5" s="1"/>
  <c r="J18" i="5" a="1"/>
  <c r="J18" i="5" s="1"/>
  <c r="M17" i="5" a="1"/>
  <c r="M17" i="5" s="1"/>
  <c r="J17" i="5" a="1"/>
  <c r="J17" i="5" s="1"/>
  <c r="M16" i="5" a="1"/>
  <c r="M16" i="5" s="1"/>
  <c r="J16" i="5" a="1"/>
  <c r="J16" i="5" s="1"/>
  <c r="M14" i="5" a="1"/>
  <c r="M14" i="5" s="1"/>
  <c r="J14" i="5" a="1"/>
  <c r="J14" i="5" s="1"/>
  <c r="M13" i="5" a="1"/>
  <c r="M13" i="5" s="1"/>
  <c r="J13" i="5" a="1"/>
  <c r="J13" i="5" s="1"/>
  <c r="M12" i="5" a="1"/>
  <c r="M12" i="5" s="1"/>
  <c r="J12" i="5" a="1"/>
  <c r="J12" i="5" s="1"/>
  <c r="M11" i="5" a="1"/>
  <c r="M11" i="5" s="1"/>
  <c r="J11" i="5" a="1"/>
  <c r="J11" i="5" s="1"/>
  <c r="M10" i="5" a="1"/>
  <c r="M10" i="5" s="1"/>
  <c r="J10" i="5" a="1"/>
  <c r="J10" i="5" s="1"/>
  <c r="M9" i="5" a="1"/>
  <c r="M9" i="5" s="1"/>
  <c r="J9" i="5" a="1"/>
  <c r="J9" i="5" s="1"/>
  <c r="O44" i="5" a="1"/>
  <c r="O44" i="5" s="1"/>
  <c r="O36" i="5" a="1"/>
  <c r="O36" i="5" s="1"/>
  <c r="O19" i="5" a="1"/>
  <c r="O19" i="5" s="1"/>
  <c r="O22" i="5" a="1"/>
  <c r="O22" i="5" s="1"/>
  <c r="O12" i="5" a="1"/>
  <c r="O12" i="5" s="1"/>
  <c r="R44" i="5" a="1"/>
  <c r="R44" i="5" s="1"/>
  <c r="I44" i="5" a="1"/>
  <c r="I44" i="5" s="1"/>
  <c r="R34" i="5" a="1"/>
  <c r="R34" i="5" s="1"/>
  <c r="I34" i="5" a="1"/>
  <c r="I34" i="5" s="1"/>
  <c r="R43" i="5" a="1"/>
  <c r="R43" i="5" s="1"/>
  <c r="I43" i="5" a="1"/>
  <c r="I43" i="5" s="1"/>
  <c r="R42" i="5" a="1"/>
  <c r="R42" i="5" s="1"/>
  <c r="I42" i="5" a="1"/>
  <c r="I42" i="5" s="1"/>
  <c r="R40" i="5" a="1"/>
  <c r="R40" i="5" s="1"/>
  <c r="I40" i="5" a="1"/>
  <c r="I40" i="5" s="1"/>
  <c r="R39" i="5" a="1"/>
  <c r="R39" i="5" s="1"/>
  <c r="I39" i="5" a="1"/>
  <c r="I39" i="5" s="1"/>
  <c r="R38" i="5" a="1"/>
  <c r="R38" i="5" s="1"/>
  <c r="I38" i="5" a="1"/>
  <c r="I38" i="5" s="1"/>
  <c r="R37" i="5" a="1"/>
  <c r="R37" i="5" s="1"/>
  <c r="I37" i="5" a="1"/>
  <c r="I37" i="5" s="1"/>
  <c r="R36" i="5" a="1"/>
  <c r="R36" i="5" s="1"/>
  <c r="I36" i="5" a="1"/>
  <c r="I36" i="5" s="1"/>
  <c r="R35" i="5" a="1"/>
  <c r="R35" i="5" s="1"/>
  <c r="I35" i="5" a="1"/>
  <c r="I35" i="5" s="1"/>
  <c r="R41" i="5" a="1"/>
  <c r="R41" i="5" s="1"/>
  <c r="I41" i="5" a="1"/>
  <c r="I41" i="5" s="1"/>
  <c r="R33" i="5" a="1"/>
  <c r="R33" i="5" s="1"/>
  <c r="I33" i="5" a="1"/>
  <c r="I33" i="5" s="1"/>
  <c r="R32" i="5" a="1"/>
  <c r="R32" i="5" s="1"/>
  <c r="I32" i="5" a="1"/>
  <c r="I32" i="5" s="1"/>
  <c r="R31" i="5" a="1"/>
  <c r="R31" i="5" s="1"/>
  <c r="I31" i="5" a="1"/>
  <c r="I31" i="5" s="1"/>
  <c r="R30" i="5" a="1"/>
  <c r="R30" i="5" s="1"/>
  <c r="I30" i="5" a="1"/>
  <c r="I30" i="5" s="1"/>
  <c r="R29" i="5" a="1"/>
  <c r="R29" i="5" s="1"/>
  <c r="I29" i="5" a="1"/>
  <c r="I29" i="5" s="1"/>
  <c r="R19" i="5" a="1"/>
  <c r="R19" i="5" s="1"/>
  <c r="I19" i="5" a="1"/>
  <c r="I19" i="5" s="1"/>
  <c r="R28" i="5" a="1"/>
  <c r="R28" i="5" s="1"/>
  <c r="I28" i="5" a="1"/>
  <c r="I28" i="5" s="1"/>
  <c r="R27" i="5" a="1"/>
  <c r="R27" i="5" s="1"/>
  <c r="I27" i="5" a="1"/>
  <c r="I27" i="5" s="1"/>
  <c r="R26" i="5" a="1"/>
  <c r="R26" i="5" s="1"/>
  <c r="I26" i="5" a="1"/>
  <c r="I26" i="5" s="1"/>
  <c r="R25" i="5" a="1"/>
  <c r="R25" i="5" s="1"/>
  <c r="I25" i="5" a="1"/>
  <c r="I25" i="5" s="1"/>
  <c r="R15" i="5" a="1"/>
  <c r="R15" i="5" s="1"/>
  <c r="I15" i="5" a="1"/>
  <c r="I15" i="5" s="1"/>
  <c r="R24" i="5" a="1"/>
  <c r="R24" i="5" s="1"/>
  <c r="I24" i="5" a="1"/>
  <c r="I24" i="5" s="1"/>
  <c r="R23" i="5" a="1"/>
  <c r="R23" i="5" s="1"/>
  <c r="I23" i="5" a="1"/>
  <c r="I23" i="5" s="1"/>
  <c r="R22" i="5" a="1"/>
  <c r="R22" i="5" s="1"/>
  <c r="I22" i="5" a="1"/>
  <c r="I22" i="5" s="1"/>
  <c r="R21" i="5" a="1"/>
  <c r="R21" i="5" s="1"/>
  <c r="I21" i="5" a="1"/>
  <c r="I21" i="5" s="1"/>
  <c r="R20" i="5" a="1"/>
  <c r="R20" i="5" s="1"/>
  <c r="I20" i="5" a="1"/>
  <c r="I20" i="5" s="1"/>
  <c r="R18" i="5" a="1"/>
  <c r="R18" i="5" s="1"/>
  <c r="I18" i="5" a="1"/>
  <c r="I18" i="5" s="1"/>
  <c r="R17" i="5" a="1"/>
  <c r="R17" i="5" s="1"/>
  <c r="I17" i="5" a="1"/>
  <c r="I17" i="5" s="1"/>
  <c r="R16" i="5" a="1"/>
  <c r="R16" i="5" s="1"/>
  <c r="I16" i="5" a="1"/>
  <c r="I16" i="5" s="1"/>
  <c r="R14" i="5" a="1"/>
  <c r="R14" i="5" s="1"/>
  <c r="I14" i="5" a="1"/>
  <c r="I14" i="5" s="1"/>
  <c r="R13" i="5" a="1"/>
  <c r="R13" i="5" s="1"/>
  <c r="I13" i="5" a="1"/>
  <c r="I13" i="5" s="1"/>
  <c r="R12" i="5" a="1"/>
  <c r="R12" i="5" s="1"/>
  <c r="I12" i="5" a="1"/>
  <c r="I12" i="5" s="1"/>
  <c r="R11" i="5" a="1"/>
  <c r="R11" i="5" s="1"/>
  <c r="I11" i="5" a="1"/>
  <c r="I11" i="5" s="1"/>
  <c r="R10" i="5" a="1"/>
  <c r="R10" i="5" s="1"/>
  <c r="I10" i="5" a="1"/>
  <c r="I10" i="5" s="1"/>
  <c r="R9" i="5" a="1"/>
  <c r="R9" i="5" s="1"/>
  <c r="I9" i="5" a="1"/>
  <c r="I9" i="5" s="1"/>
  <c r="O34" i="5" a="1"/>
  <c r="O34" i="5" s="1"/>
  <c r="O35" i="5" a="1"/>
  <c r="O35" i="5" s="1"/>
  <c r="O28" i="5" a="1"/>
  <c r="O28" i="5" s="1"/>
  <c r="O21" i="5" a="1"/>
  <c r="O21" i="5" s="1"/>
  <c r="O11" i="5" a="1"/>
  <c r="O11" i="5" s="1"/>
  <c r="Q44" i="5" a="1"/>
  <c r="Q44" i="5" s="1"/>
  <c r="E44" i="5" a="1"/>
  <c r="E44" i="5" s="1"/>
  <c r="Q34" i="5" a="1"/>
  <c r="Q34" i="5" s="1"/>
  <c r="E34" i="5" a="1"/>
  <c r="E34" i="5" s="1"/>
  <c r="Q43" i="5" a="1"/>
  <c r="Q43" i="5" s="1"/>
  <c r="E43" i="5" a="1"/>
  <c r="E43" i="5" s="1"/>
  <c r="Q42" i="5" a="1"/>
  <c r="Q42" i="5" s="1"/>
  <c r="E42" i="5" a="1"/>
  <c r="E42" i="5" s="1"/>
  <c r="Q40" i="5" a="1"/>
  <c r="Q40" i="5" s="1"/>
  <c r="E40" i="5" a="1"/>
  <c r="E40" i="5" s="1"/>
  <c r="Q39" i="5" a="1"/>
  <c r="Q39" i="5" s="1"/>
  <c r="E39" i="5" a="1"/>
  <c r="E39" i="5" s="1"/>
  <c r="Q38" i="5" a="1"/>
  <c r="Q38" i="5" s="1"/>
  <c r="E38" i="5" a="1"/>
  <c r="E38" i="5" s="1"/>
  <c r="Q37" i="5" a="1"/>
  <c r="Q37" i="5" s="1"/>
  <c r="E37" i="5" a="1"/>
  <c r="E37" i="5" s="1"/>
  <c r="Q36" i="5" a="1"/>
  <c r="Q36" i="5" s="1"/>
  <c r="E36" i="5" a="1"/>
  <c r="E36" i="5" s="1"/>
  <c r="Q35" i="5" a="1"/>
  <c r="Q35" i="5" s="1"/>
  <c r="E35" i="5" a="1"/>
  <c r="E35" i="5" s="1"/>
  <c r="Q41" i="5" a="1"/>
  <c r="Q41" i="5" s="1"/>
  <c r="E41" i="5" a="1"/>
  <c r="E41" i="5" s="1"/>
  <c r="Q33" i="5" a="1"/>
  <c r="Q33" i="5" s="1"/>
  <c r="E33" i="5" a="1"/>
  <c r="E33" i="5" s="1"/>
  <c r="Q32" i="5" a="1"/>
  <c r="Q32" i="5" s="1"/>
  <c r="E32" i="5" a="1"/>
  <c r="E32" i="5" s="1"/>
  <c r="Q31" i="5" a="1"/>
  <c r="Q31" i="5" s="1"/>
  <c r="E31" i="5" a="1"/>
  <c r="E31" i="5" s="1"/>
  <c r="Q30" i="5" a="1"/>
  <c r="Q30" i="5" s="1"/>
  <c r="E30" i="5" a="1"/>
  <c r="E30" i="5" s="1"/>
  <c r="Q29" i="5" a="1"/>
  <c r="Q29" i="5" s="1"/>
  <c r="E29" i="5" a="1"/>
  <c r="E29" i="5" s="1"/>
  <c r="Q19" i="5" a="1"/>
  <c r="Q19" i="5" s="1"/>
  <c r="E19" i="5" a="1"/>
  <c r="E19" i="5" s="1"/>
  <c r="Q28" i="5" a="1"/>
  <c r="Q28" i="5" s="1"/>
  <c r="E28" i="5" a="1"/>
  <c r="E28" i="5" s="1"/>
  <c r="Q27" i="5" a="1"/>
  <c r="Q27" i="5" s="1"/>
  <c r="E27" i="5" a="1"/>
  <c r="E27" i="5" s="1"/>
  <c r="Q26" i="5" a="1"/>
  <c r="Q26" i="5" s="1"/>
  <c r="E26" i="5" a="1"/>
  <c r="E26" i="5" s="1"/>
  <c r="Q25" i="5" a="1"/>
  <c r="Q25" i="5" s="1"/>
  <c r="E25" i="5" a="1"/>
  <c r="E25" i="5" s="1"/>
  <c r="Q15" i="5" a="1"/>
  <c r="Q15" i="5" s="1"/>
  <c r="E15" i="5" a="1"/>
  <c r="E15" i="5" s="1"/>
  <c r="Q24" i="5" a="1"/>
  <c r="Q24" i="5" s="1"/>
  <c r="E24" i="5" a="1"/>
  <c r="E24" i="5" s="1"/>
  <c r="Q23" i="5" a="1"/>
  <c r="Q23" i="5" s="1"/>
  <c r="E23" i="5" a="1"/>
  <c r="E23" i="5" s="1"/>
  <c r="Q22" i="5" a="1"/>
  <c r="Q22" i="5" s="1"/>
  <c r="E22" i="5" a="1"/>
  <c r="E22" i="5" s="1"/>
  <c r="Q21" i="5" a="1"/>
  <c r="Q21" i="5" s="1"/>
  <c r="E21" i="5" a="1"/>
  <c r="E21" i="5" s="1"/>
  <c r="Q20" i="5" a="1"/>
  <c r="Q20" i="5" s="1"/>
  <c r="E20" i="5" a="1"/>
  <c r="E20" i="5" s="1"/>
  <c r="Q18" i="5" a="1"/>
  <c r="Q18" i="5" s="1"/>
  <c r="E18" i="5" a="1"/>
  <c r="E18" i="5" s="1"/>
  <c r="Q17" i="5" a="1"/>
  <c r="Q17" i="5" s="1"/>
  <c r="E17" i="5" a="1"/>
  <c r="E17" i="5" s="1"/>
  <c r="Q16" i="5" a="1"/>
  <c r="Q16" i="5" s="1"/>
  <c r="E16" i="5" a="1"/>
  <c r="E16" i="5" s="1"/>
  <c r="Q14" i="5" a="1"/>
  <c r="Q14" i="5" s="1"/>
  <c r="E14" i="5" a="1"/>
  <c r="E14" i="5" s="1"/>
  <c r="Q13" i="5" a="1"/>
  <c r="Q13" i="5" s="1"/>
  <c r="E13" i="5" a="1"/>
  <c r="E13" i="5" s="1"/>
  <c r="Q12" i="5" a="1"/>
  <c r="Q12" i="5" s="1"/>
  <c r="E12" i="5" a="1"/>
  <c r="E12" i="5" s="1"/>
  <c r="Q11" i="5" a="1"/>
  <c r="Q11" i="5" s="1"/>
  <c r="E11" i="5" a="1"/>
  <c r="E11" i="5" s="1"/>
  <c r="Q10" i="5" a="1"/>
  <c r="Q10" i="5" s="1"/>
  <c r="E10" i="5" a="1"/>
  <c r="E10" i="5" s="1"/>
  <c r="Q9" i="5" a="1"/>
  <c r="Q9" i="5" s="1"/>
  <c r="E9" i="5" a="1"/>
  <c r="E9" i="5" s="1"/>
  <c r="O43" i="5" a="1"/>
  <c r="O43" i="5" s="1"/>
  <c r="O41" i="5" a="1"/>
  <c r="O41" i="5" s="1"/>
  <c r="O27" i="5" a="1"/>
  <c r="O27" i="5" s="1"/>
  <c r="O20" i="5" a="1"/>
  <c r="O20" i="5" s="1"/>
  <c r="O10" i="5" a="1"/>
  <c r="O10" i="5" s="1"/>
  <c r="G44" i="5" a="1"/>
  <c r="G44" i="5" s="1"/>
  <c r="F44" i="5" a="1"/>
  <c r="F44" i="5" s="1"/>
  <c r="G34" i="5" a="1"/>
  <c r="G34" i="5" s="1"/>
  <c r="F34" i="5" a="1"/>
  <c r="F34" i="5" s="1"/>
  <c r="G43" i="5" a="1"/>
  <c r="G43" i="5" s="1"/>
  <c r="F43" i="5" a="1"/>
  <c r="F43" i="5" s="1"/>
  <c r="G42" i="5" a="1"/>
  <c r="G42" i="5" s="1"/>
  <c r="F42" i="5" a="1"/>
  <c r="F42" i="5" s="1"/>
  <c r="G40" i="5" a="1"/>
  <c r="G40" i="5" s="1"/>
  <c r="F40" i="5" a="1"/>
  <c r="F40" i="5" s="1"/>
  <c r="G39" i="5" a="1"/>
  <c r="G39" i="5" s="1"/>
  <c r="F39" i="5" a="1"/>
  <c r="F39" i="5" s="1"/>
  <c r="G38" i="5" a="1"/>
  <c r="G38" i="5" s="1"/>
  <c r="F38" i="5" a="1"/>
  <c r="F38" i="5" s="1"/>
  <c r="G37" i="5" a="1"/>
  <c r="G37" i="5" s="1"/>
  <c r="F37" i="5" a="1"/>
  <c r="F37" i="5" s="1"/>
  <c r="G36" i="5" a="1"/>
  <c r="G36" i="5" s="1"/>
  <c r="F36" i="5" a="1"/>
  <c r="F36" i="5" s="1"/>
  <c r="G35" i="5" a="1"/>
  <c r="G35" i="5" s="1"/>
  <c r="F35" i="5" a="1"/>
  <c r="F35" i="5" s="1"/>
  <c r="G41" i="5" a="1"/>
  <c r="G41" i="5" s="1"/>
  <c r="F41" i="5" a="1"/>
  <c r="F41" i="5" s="1"/>
  <c r="G33" i="5" a="1"/>
  <c r="G33" i="5" s="1"/>
  <c r="F33" i="5" a="1"/>
  <c r="F33" i="5" s="1"/>
  <c r="G32" i="5" a="1"/>
  <c r="G32" i="5" s="1"/>
  <c r="F32" i="5" a="1"/>
  <c r="F32" i="5" s="1"/>
  <c r="G31" i="5" a="1"/>
  <c r="G31" i="5" s="1"/>
  <c r="F31" i="5" a="1"/>
  <c r="F31" i="5" s="1"/>
  <c r="G30" i="5" a="1"/>
  <c r="G30" i="5" s="1"/>
  <c r="F30" i="5" a="1"/>
  <c r="F30" i="5" s="1"/>
  <c r="G29" i="5" a="1"/>
  <c r="G29" i="5" s="1"/>
  <c r="F29" i="5" a="1"/>
  <c r="F29" i="5" s="1"/>
  <c r="G19" i="5" a="1"/>
  <c r="G19" i="5" s="1"/>
  <c r="F19" i="5" a="1"/>
  <c r="F19" i="5" s="1"/>
  <c r="G28" i="5" a="1"/>
  <c r="G28" i="5" s="1"/>
  <c r="F28" i="5" a="1"/>
  <c r="F28" i="5" s="1"/>
  <c r="G27" i="5" a="1"/>
  <c r="G27" i="5" s="1"/>
  <c r="F27" i="5" a="1"/>
  <c r="F27" i="5" s="1"/>
  <c r="G26" i="5" a="1"/>
  <c r="G26" i="5" s="1"/>
  <c r="F26" i="5" a="1"/>
  <c r="F26" i="5" s="1"/>
  <c r="G25" i="5" a="1"/>
  <c r="G25" i="5" s="1"/>
  <c r="F25" i="5" a="1"/>
  <c r="F25" i="5" s="1"/>
  <c r="G15" i="5" a="1"/>
  <c r="G15" i="5" s="1"/>
  <c r="F15" i="5" a="1"/>
  <c r="F15" i="5" s="1"/>
  <c r="G24" i="5" a="1"/>
  <c r="G24" i="5" s="1"/>
  <c r="F24" i="5" a="1"/>
  <c r="F24" i="5" s="1"/>
  <c r="G23" i="5" a="1"/>
  <c r="G23" i="5" s="1"/>
  <c r="F23" i="5" a="1"/>
  <c r="F23" i="5" s="1"/>
  <c r="G22" i="5" a="1"/>
  <c r="G22" i="5" s="1"/>
  <c r="F22" i="5" a="1"/>
  <c r="F22" i="5" s="1"/>
  <c r="G21" i="5" a="1"/>
  <c r="G21" i="5" s="1"/>
  <c r="F21" i="5" a="1"/>
  <c r="F21" i="5" s="1"/>
  <c r="G20" i="5" a="1"/>
  <c r="G20" i="5" s="1"/>
  <c r="F20" i="5" a="1"/>
  <c r="F20" i="5" s="1"/>
  <c r="G18" i="5" a="1"/>
  <c r="G18" i="5" s="1"/>
  <c r="F18" i="5" a="1"/>
  <c r="F18" i="5" s="1"/>
  <c r="G17" i="5" a="1"/>
  <c r="G17" i="5" s="1"/>
  <c r="F17" i="5" a="1"/>
  <c r="F17" i="5" s="1"/>
  <c r="G16" i="5" a="1"/>
  <c r="G16" i="5" s="1"/>
  <c r="F16" i="5" a="1"/>
  <c r="F16" i="5" s="1"/>
  <c r="G14" i="5" a="1"/>
  <c r="G14" i="5" s="1"/>
  <c r="F14" i="5" a="1"/>
  <c r="F14" i="5" s="1"/>
  <c r="G13" i="5" a="1"/>
  <c r="G13" i="5" s="1"/>
  <c r="F13" i="5" a="1"/>
  <c r="F13" i="5" s="1"/>
  <c r="G12" i="5" a="1"/>
  <c r="G12" i="5" s="1"/>
  <c r="F12" i="5" a="1"/>
  <c r="F12" i="5" s="1"/>
  <c r="G11" i="5" a="1"/>
  <c r="G11" i="5" s="1"/>
  <c r="F11" i="5" a="1"/>
  <c r="F11" i="5" s="1"/>
  <c r="G10" i="5" a="1"/>
  <c r="G10" i="5" s="1"/>
  <c r="F10" i="5" a="1"/>
  <c r="F10" i="5" s="1"/>
  <c r="G9" i="5" a="1"/>
  <c r="G9" i="5" s="1"/>
  <c r="F9" i="5" a="1"/>
  <c r="F9" i="5" s="1"/>
  <c r="O42" i="5" a="1"/>
  <c r="O42" i="5" s="1"/>
  <c r="O33" i="5" a="1"/>
  <c r="O33" i="5" s="1"/>
  <c r="O26" i="5" a="1"/>
  <c r="O26" i="5" s="1"/>
  <c r="O18" i="5" a="1"/>
  <c r="O18" i="5" s="1"/>
  <c r="N44" i="5" a="1"/>
  <c r="N44" i="5" s="1"/>
  <c r="L44" i="5" a="1"/>
  <c r="L44" i="5" s="1"/>
  <c r="N34" i="5" a="1"/>
  <c r="N34" i="5" s="1"/>
  <c r="L34" i="5" a="1"/>
  <c r="L34" i="5" s="1"/>
  <c r="N43" i="5" a="1"/>
  <c r="N43" i="5" s="1"/>
  <c r="L43" i="5" a="1"/>
  <c r="L43" i="5" s="1"/>
  <c r="N42" i="5" a="1"/>
  <c r="N42" i="5" s="1"/>
  <c r="L42" i="5" a="1"/>
  <c r="L42" i="5" s="1"/>
  <c r="N40" i="5" a="1"/>
  <c r="N40" i="5" s="1"/>
  <c r="L40" i="5" a="1"/>
  <c r="L40" i="5" s="1"/>
  <c r="N39" i="5" a="1"/>
  <c r="N39" i="5" s="1"/>
  <c r="L39" i="5" a="1"/>
  <c r="L39" i="5" s="1"/>
  <c r="N38" i="5" a="1"/>
  <c r="N38" i="5" s="1"/>
  <c r="L38" i="5" a="1"/>
  <c r="L38" i="5" s="1"/>
  <c r="N37" i="5" a="1"/>
  <c r="N37" i="5" s="1"/>
  <c r="L37" i="5" a="1"/>
  <c r="L37" i="5" s="1"/>
  <c r="N36" i="5" a="1"/>
  <c r="N36" i="5" s="1"/>
  <c r="L36" i="5" a="1"/>
  <c r="L36" i="5" s="1"/>
  <c r="N35" i="5" a="1"/>
  <c r="N35" i="5" s="1"/>
  <c r="L35" i="5" a="1"/>
  <c r="L35" i="5" s="1"/>
  <c r="N41" i="5" a="1"/>
  <c r="N41" i="5" s="1"/>
  <c r="L41" i="5" a="1"/>
  <c r="L41" i="5" s="1"/>
  <c r="N33" i="5" a="1"/>
  <c r="N33" i="5" s="1"/>
  <c r="L33" i="5" a="1"/>
  <c r="L33" i="5" s="1"/>
  <c r="N32" i="5" a="1"/>
  <c r="N32" i="5" s="1"/>
  <c r="L32" i="5" a="1"/>
  <c r="L32" i="5" s="1"/>
  <c r="N31" i="5" a="1"/>
  <c r="N31" i="5" s="1"/>
  <c r="L31" i="5" a="1"/>
  <c r="L31" i="5" s="1"/>
  <c r="N30" i="5" a="1"/>
  <c r="N30" i="5" s="1"/>
  <c r="L30" i="5" a="1"/>
  <c r="L30" i="5" s="1"/>
  <c r="N29" i="5" a="1"/>
  <c r="N29" i="5" s="1"/>
  <c r="L29" i="5" a="1"/>
  <c r="L29" i="5" s="1"/>
  <c r="N19" i="5" a="1"/>
  <c r="N19" i="5" s="1"/>
  <c r="L19" i="5" a="1"/>
  <c r="L19" i="5" s="1"/>
  <c r="N28" i="5" a="1"/>
  <c r="N28" i="5" s="1"/>
  <c r="L28" i="5" a="1"/>
  <c r="L28" i="5" s="1"/>
  <c r="N27" i="5" a="1"/>
  <c r="N27" i="5" s="1"/>
  <c r="L27" i="5" a="1"/>
  <c r="L27" i="5" s="1"/>
  <c r="N26" i="5" a="1"/>
  <c r="N26" i="5" s="1"/>
  <c r="L26" i="5" a="1"/>
  <c r="L26" i="5" s="1"/>
  <c r="N25" i="5" a="1"/>
  <c r="N25" i="5" s="1"/>
  <c r="L25" i="5" a="1"/>
  <c r="L25" i="5" s="1"/>
  <c r="N15" i="5" a="1"/>
  <c r="N15" i="5" s="1"/>
  <c r="L15" i="5" a="1"/>
  <c r="L15" i="5" s="1"/>
  <c r="N24" i="5" a="1"/>
  <c r="N24" i="5" s="1"/>
  <c r="L24" i="5" a="1"/>
  <c r="L24" i="5" s="1"/>
  <c r="N23" i="5" a="1"/>
  <c r="N23" i="5" s="1"/>
  <c r="L23" i="5" a="1"/>
  <c r="L23" i="5" s="1"/>
  <c r="N22" i="5" a="1"/>
  <c r="N22" i="5" s="1"/>
  <c r="L22" i="5" a="1"/>
  <c r="L22" i="5" s="1"/>
  <c r="N21" i="5" a="1"/>
  <c r="N21" i="5" s="1"/>
  <c r="L21" i="5" a="1"/>
  <c r="L21" i="5" s="1"/>
  <c r="N20" i="5" a="1"/>
  <c r="N20" i="5" s="1"/>
  <c r="L20" i="5" a="1"/>
  <c r="L20" i="5" s="1"/>
  <c r="N18" i="5" a="1"/>
  <c r="N18" i="5" s="1"/>
  <c r="L18" i="5" a="1"/>
  <c r="L18" i="5" s="1"/>
  <c r="N17" i="5" a="1"/>
  <c r="N17" i="5" s="1"/>
  <c r="L17" i="5" a="1"/>
  <c r="L17" i="5" s="1"/>
  <c r="N16" i="5" a="1"/>
  <c r="N16" i="5" s="1"/>
  <c r="L16" i="5" a="1"/>
  <c r="L16" i="5" s="1"/>
  <c r="N14" i="5" a="1"/>
  <c r="N14" i="5" s="1"/>
  <c r="L14" i="5" a="1"/>
  <c r="L14" i="5" s="1"/>
  <c r="N13" i="5" a="1"/>
  <c r="N13" i="5" s="1"/>
  <c r="L13" i="5" a="1"/>
  <c r="L13" i="5" s="1"/>
  <c r="N12" i="5" a="1"/>
  <c r="N12" i="5" s="1"/>
  <c r="L12" i="5" a="1"/>
  <c r="L12" i="5" s="1"/>
  <c r="N11" i="5" a="1"/>
  <c r="N11" i="5" s="1"/>
  <c r="L11" i="5" a="1"/>
  <c r="L11" i="5" s="1"/>
  <c r="N10" i="5" a="1"/>
  <c r="N10" i="5" s="1"/>
  <c r="L10" i="5" a="1"/>
  <c r="L10" i="5" s="1"/>
  <c r="N9" i="5" a="1"/>
  <c r="N9" i="5" s="1"/>
  <c r="S4" i="5" l="1"/>
  <c r="S6" i="5" s="1"/>
  <c r="E4" i="5"/>
  <c r="E6" i="5" s="1"/>
  <c r="AB43" i="5"/>
  <c r="AC43" i="5" a="1"/>
  <c r="AC43" i="5" s="1"/>
  <c r="AB21" i="5"/>
  <c r="AB19" i="5"/>
  <c r="AB20" i="5"/>
  <c r="AB32" i="5"/>
  <c r="AB12" i="5"/>
  <c r="AB40" i="5"/>
  <c r="AB17" i="5"/>
  <c r="AB41" i="5"/>
  <c r="AC44" i="5" a="1"/>
  <c r="AC44" i="5" s="1"/>
  <c r="AB44" i="5"/>
  <c r="AB15" i="5"/>
  <c r="AB18" i="5"/>
  <c r="AB33" i="5"/>
  <c r="AB24" i="5"/>
  <c r="R4" i="5"/>
  <c r="R6" i="5" s="1"/>
  <c r="F4" i="5"/>
  <c r="F6" i="5" s="1"/>
  <c r="O4" i="5"/>
  <c r="O6" i="5" s="1"/>
  <c r="Q4" i="5"/>
  <c r="Q6" i="5" s="1"/>
  <c r="I4" i="5"/>
  <c r="I6" i="5" s="1"/>
  <c r="M4" i="5"/>
  <c r="M6" i="5" s="1"/>
  <c r="K4" i="5"/>
  <c r="K6" i="5" s="1"/>
  <c r="H4" i="5"/>
  <c r="H6" i="5" s="1"/>
  <c r="Y12" i="5" a="1"/>
  <c r="Y12" i="5" s="1"/>
  <c r="G4" i="5"/>
  <c r="G6" i="5" s="1"/>
  <c r="J4" i="5"/>
  <c r="J6" i="5" s="1"/>
  <c r="T4" i="5"/>
  <c r="T6" i="5" s="1"/>
  <c r="P4" i="5"/>
  <c r="P6" i="5" s="1"/>
  <c r="X25" i="5"/>
  <c r="X29" i="5"/>
  <c r="X9" i="5"/>
  <c r="Y19" i="5" a="1"/>
  <c r="Y19" i="5" s="1"/>
  <c r="Y18" i="5" a="1"/>
  <c r="Y18" i="5" s="1"/>
  <c r="X14" i="5"/>
  <c r="Y20" i="5" a="1"/>
  <c r="Y20" i="5" s="1"/>
  <c r="Z20" i="5" s="1"/>
  <c r="Y33" i="5" a="1"/>
  <c r="Y33" i="5" s="1"/>
  <c r="Z33" i="5" s="1"/>
  <c r="Y21" i="5" a="1"/>
  <c r="Y21" i="5" s="1"/>
  <c r="X31" i="5"/>
  <c r="Y32" i="5" a="1"/>
  <c r="Y32" i="5" s="1"/>
  <c r="Z32" i="5" s="1"/>
  <c r="X37" i="5"/>
  <c r="X10" i="5"/>
  <c r="X27" i="5"/>
  <c r="X36" i="5"/>
  <c r="X23" i="5"/>
  <c r="X42" i="5"/>
  <c r="Y43" i="5" a="1"/>
  <c r="Y43" i="5" s="1"/>
  <c r="X11" i="5"/>
  <c r="D4" i="5"/>
  <c r="D6" i="5" s="1"/>
  <c r="N4" i="5"/>
  <c r="N6" i="5" s="1"/>
  <c r="X30" i="5"/>
  <c r="Y40" i="5" a="1"/>
  <c r="Y40" i="5" s="1"/>
  <c r="Y17" i="5" a="1"/>
  <c r="Y17" i="5" s="1"/>
  <c r="X22" i="5"/>
  <c r="X28" i="5"/>
  <c r="Y41" i="5" a="1"/>
  <c r="Y41" i="5" s="1"/>
  <c r="Y44" i="5" a="1"/>
  <c r="Y44" i="5" s="1"/>
  <c r="X16" i="5"/>
  <c r="Y15" i="5" a="1"/>
  <c r="Y15" i="5" s="1"/>
  <c r="X34" i="5"/>
  <c r="X26" i="5"/>
  <c r="X38" i="5"/>
  <c r="X39" i="5"/>
  <c r="Y24" i="5" a="1"/>
  <c r="Y24" i="5" s="1"/>
  <c r="X13" i="5"/>
  <c r="X35" i="5"/>
  <c r="L4" i="5"/>
  <c r="L6" i="5" s="1"/>
  <c r="AA32" i="5"/>
  <c r="AC32" i="5" l="1" a="1"/>
  <c r="AC32" i="5" s="1"/>
  <c r="AC34" i="5" a="1"/>
  <c r="AC34" i="5" s="1"/>
  <c r="AC36" i="5" a="1"/>
  <c r="AC36" i="5" s="1"/>
  <c r="AC30" i="5" a="1"/>
  <c r="AC30" i="5" s="1"/>
  <c r="AC27" i="5" a="1"/>
  <c r="AC27" i="5" s="1"/>
  <c r="AC14" i="5" a="1"/>
  <c r="AC14" i="5" s="1"/>
  <c r="AC39" i="5" a="1"/>
  <c r="AC39" i="5" s="1"/>
  <c r="AC29" i="5" a="1"/>
  <c r="AC29" i="5" s="1"/>
  <c r="AC26" i="5" a="1"/>
  <c r="AC26" i="5" s="1"/>
  <c r="AC35" i="5" a="1"/>
  <c r="AC35" i="5" s="1"/>
  <c r="AC16" i="5" a="1"/>
  <c r="AC16" i="5" s="1"/>
  <c r="AC10" i="5" a="1"/>
  <c r="AC10" i="5" s="1"/>
  <c r="AC13" i="5" a="1"/>
  <c r="AC13" i="5" s="1"/>
  <c r="AC37" i="5" a="1"/>
  <c r="AC37" i="5" s="1"/>
  <c r="AC31" i="5" a="1"/>
  <c r="AC31" i="5" s="1"/>
  <c r="AC25" i="5" a="1"/>
  <c r="AC25" i="5" s="1"/>
  <c r="AC11" i="5" a="1"/>
  <c r="AC11" i="5" s="1"/>
  <c r="AC9" i="5" a="1"/>
  <c r="AC9" i="5" s="1"/>
  <c r="AC22" i="5" a="1"/>
  <c r="AC22" i="5" s="1"/>
  <c r="AC28" i="5" a="1"/>
  <c r="AC28" i="5" s="1"/>
  <c r="AC38" i="5" a="1"/>
  <c r="AC38" i="5" s="1"/>
  <c r="AC42" i="5" a="1"/>
  <c r="AC42" i="5" s="1"/>
  <c r="AB42" i="5"/>
  <c r="AC23" i="5" a="1"/>
  <c r="AC23" i="5" s="1"/>
  <c r="Y26" i="5" a="1"/>
  <c r="Y26" i="5" s="1"/>
  <c r="AA26" i="5" s="1"/>
  <c r="Y27" i="5" a="1"/>
  <c r="Y27" i="5" s="1"/>
  <c r="AA27" i="5" s="1"/>
  <c r="Y23" i="5" a="1"/>
  <c r="Y23" i="5" s="1"/>
  <c r="Z23" i="5" s="1"/>
  <c r="Y13" i="5" a="1"/>
  <c r="Y13" i="5" s="1"/>
  <c r="Z13" i="5" s="1"/>
  <c r="Y37" i="5" a="1"/>
  <c r="Y37" i="5" s="1"/>
  <c r="AA37" i="5" s="1"/>
  <c r="Y34" i="5" a="1"/>
  <c r="Y34" i="5" s="1"/>
  <c r="Z34" i="5" s="1"/>
  <c r="Y9" i="5" a="1"/>
  <c r="Y9" i="5" s="1"/>
  <c r="AA9" i="5" s="1"/>
  <c r="Y36" i="5" a="1"/>
  <c r="Y36" i="5" s="1"/>
  <c r="AA36" i="5" s="1"/>
  <c r="Y30" i="5" a="1"/>
  <c r="Y30" i="5" s="1"/>
  <c r="Z30" i="5" s="1"/>
  <c r="Y14" i="5" a="1"/>
  <c r="Y14" i="5" s="1"/>
  <c r="Z14" i="5" s="1"/>
  <c r="Y35" i="5" a="1"/>
  <c r="Y35" i="5" s="1"/>
  <c r="Z35" i="5" s="1"/>
  <c r="Y16" i="5" a="1"/>
  <c r="Y16" i="5" s="1"/>
  <c r="AA16" i="5" s="1"/>
  <c r="Y10" i="5" a="1"/>
  <c r="Y10" i="5" s="1"/>
  <c r="AA10" i="5" s="1"/>
  <c r="Y11" i="5" a="1"/>
  <c r="Y11" i="5" s="1"/>
  <c r="Z11" i="5" s="1"/>
  <c r="Y39" i="5" a="1"/>
  <c r="Y39" i="5" s="1"/>
  <c r="Z39" i="5" s="1"/>
  <c r="Y28" i="5" a="1"/>
  <c r="Y28" i="5" s="1"/>
  <c r="AA28" i="5" s="1"/>
  <c r="Y31" i="5" a="1"/>
  <c r="Y31" i="5" s="1"/>
  <c r="AA31" i="5" s="1"/>
  <c r="Y29" i="5" a="1"/>
  <c r="Y29" i="5" s="1"/>
  <c r="AA29" i="5" s="1"/>
  <c r="Y38" i="5" a="1"/>
  <c r="Y38" i="5" s="1"/>
  <c r="AA38" i="5" s="1"/>
  <c r="Y22" i="5" a="1"/>
  <c r="Y22" i="5" s="1"/>
  <c r="AA22" i="5" s="1"/>
  <c r="Y42" i="5" a="1"/>
  <c r="Y42" i="5" s="1"/>
  <c r="AA42" i="5" s="1"/>
  <c r="Y25" i="5" a="1"/>
  <c r="Y25" i="5" s="1"/>
  <c r="Z25" i="5" s="1"/>
  <c r="AA41" i="5"/>
  <c r="Z41" i="5"/>
  <c r="AA19" i="5"/>
  <c r="Z19" i="5"/>
  <c r="AA33" i="5"/>
  <c r="AC33" i="5" s="1" a="1"/>
  <c r="AC33" i="5" s="1"/>
  <c r="AA24" i="5"/>
  <c r="Z24" i="5"/>
  <c r="AC24" i="5" s="1" a="1"/>
  <c r="AC24" i="5" s="1"/>
  <c r="AA43" i="5"/>
  <c r="Z43" i="5"/>
  <c r="AA20" i="5"/>
  <c r="AC20" i="5" s="1" a="1"/>
  <c r="AC20" i="5" s="1"/>
  <c r="AA17" i="5"/>
  <c r="Z17" i="5"/>
  <c r="Z29" i="5"/>
  <c r="AB29" i="5" s="1"/>
  <c r="AA40" i="5"/>
  <c r="Z40" i="5"/>
  <c r="AC40" i="5" s="1" a="1"/>
  <c r="AC40" i="5" s="1"/>
  <c r="AA12" i="5"/>
  <c r="Z12" i="5"/>
  <c r="AA21" i="5"/>
  <c r="Z21" i="5"/>
  <c r="AA15" i="5"/>
  <c r="Z15" i="5"/>
  <c r="AA44" i="5"/>
  <c r="Z44" i="5"/>
  <c r="AA18" i="5"/>
  <c r="Z18" i="5"/>
  <c r="AC41" i="5" l="1" a="1"/>
  <c r="AC41" i="5" s="1"/>
  <c r="AC12" i="5" a="1"/>
  <c r="AC12" i="5" s="1"/>
  <c r="AA30" i="5"/>
  <c r="AB30" i="5" s="1"/>
  <c r="AC15" i="5" a="1"/>
  <c r="AC15" i="5" s="1"/>
  <c r="AC17" i="5" a="1"/>
  <c r="AC17" i="5" s="1"/>
  <c r="AC19" i="5" a="1"/>
  <c r="AC19" i="5" s="1"/>
  <c r="AA23" i="5"/>
  <c r="AB23" i="5" s="1"/>
  <c r="AC18" i="5" a="1"/>
  <c r="AC18" i="5" s="1"/>
  <c r="AC21" i="5" a="1"/>
  <c r="AC21" i="5" s="1"/>
  <c r="AA14" i="5"/>
  <c r="AB14" i="5" s="1"/>
  <c r="Z27" i="5"/>
  <c r="AB27" i="5" s="1"/>
  <c r="Z26" i="5"/>
  <c r="AB26" i="5" s="1"/>
  <c r="AA34" i="5"/>
  <c r="AB34" i="5" s="1"/>
  <c r="Z31" i="5"/>
  <c r="AB31" i="5" s="1"/>
  <c r="AA25" i="5"/>
  <c r="AB25" i="5" s="1"/>
  <c r="Z37" i="5"/>
  <c r="AB37" i="5" s="1"/>
  <c r="Z9" i="5"/>
  <c r="AB9" i="5" s="1"/>
  <c r="AA11" i="5"/>
  <c r="AB11" i="5" s="1"/>
  <c r="AA39" i="5"/>
  <c r="AB39" i="5" s="1"/>
  <c r="AA13" i="5"/>
  <c r="AB13" i="5" s="1"/>
  <c r="Z16" i="5"/>
  <c r="AB16" i="5" s="1"/>
  <c r="Z42" i="5"/>
  <c r="Z10" i="5"/>
  <c r="AB10" i="5" s="1"/>
  <c r="Z22" i="5"/>
  <c r="AB22" i="5" s="1"/>
  <c r="Z36" i="5"/>
  <c r="AB36" i="5" s="1"/>
  <c r="Z38" i="5"/>
  <c r="AB38" i="5" s="1"/>
  <c r="AA35" i="5"/>
  <c r="AB35" i="5" s="1"/>
  <c r="Z28" i="5"/>
  <c r="AB28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<sst xmlns="http://schemas.openxmlformats.org/spreadsheetml/2006/main" count="1062" uniqueCount="111">
  <si>
    <t>Modul A - Constraint Detection</t>
  </si>
  <si>
    <t>© CC-BY-SA 2022 Blue-Dolphin.World / Wolfram Müller</t>
  </si>
  <si>
    <t>Skillgroups …</t>
  </si>
  <si>
    <t>Priority Level</t>
  </si>
  <si>
    <t>SystemTest-B</t>
  </si>
  <si>
    <t>MechanicalDesign-B</t>
  </si>
  <si>
    <t>MechanicalDesign-A</t>
  </si>
  <si>
    <t>SoftwareDev-D</t>
  </si>
  <si>
    <t>SoftwareDev-A</t>
  </si>
  <si>
    <t>Quality-A</t>
  </si>
  <si>
    <t>Quality-B</t>
  </si>
  <si>
    <t>Quality-C</t>
  </si>
  <si>
    <t>SoftwareDev-C</t>
  </si>
  <si>
    <t>SoftwareDev-K</t>
  </si>
  <si>
    <t>SystemTest-C</t>
  </si>
  <si>
    <t>ElectronicDesign</t>
  </si>
  <si>
    <t>SoftwareDev-B</t>
  </si>
  <si>
    <t>SoftwareDev-E</t>
  </si>
  <si>
    <t>SoftwareDev-F</t>
  </si>
  <si>
    <t>SystemTest-A</t>
  </si>
  <si>
    <t>SoftwareDev-G</t>
  </si>
  <si>
    <t>Load in WorkingDays for Projects &gt;= Priority Level</t>
  </si>
  <si>
    <t>Capacity in WorkingDays/Month</t>
  </si>
  <si>
    <t>QueueLenght in Months</t>
  </si>
  <si>
    <t>Heuristik to get a wild guess about duration in constraint or overall --&gt; Input for Module B</t>
  </si>
  <si>
    <t>Wild Guess Working Days</t>
  </si>
  <si>
    <t>Project</t>
  </si>
  <si>
    <t>PriorityLevel</t>
  </si>
  <si>
    <t>Load in Working days per Skill ….</t>
  </si>
  <si>
    <t>Active</t>
  </si>
  <si>
    <t>Constraint</t>
  </si>
  <si>
    <t>Relevant Team</t>
  </si>
  <si>
    <t>FTE per Team</t>
  </si>
  <si>
    <t>max. FTE on PRJ</t>
  </si>
  <si>
    <t>WD in Constraint</t>
  </si>
  <si>
    <t>WD over all</t>
  </si>
  <si>
    <t>PRJ_Nil</t>
  </si>
  <si>
    <t>PRJ_Amazonas</t>
  </si>
  <si>
    <t>PRJ_Jangtsekiang</t>
  </si>
  <si>
    <t>PRJ_Mississippi</t>
  </si>
  <si>
    <t>PRJ_Jenissei</t>
  </si>
  <si>
    <t>PRJ_Ob</t>
  </si>
  <si>
    <t>PRJ_Amur</t>
  </si>
  <si>
    <t>PRJ_HwangHo</t>
  </si>
  <si>
    <t>PRJ_Kongo</t>
  </si>
  <si>
    <t>PRJ_Mekong</t>
  </si>
  <si>
    <t>PRJ_Lena</t>
  </si>
  <si>
    <t>PRJ_Mackenzie</t>
  </si>
  <si>
    <t>PRJ_Niger</t>
  </si>
  <si>
    <t>PRJ_Parana</t>
  </si>
  <si>
    <t>PRJ_MurrayRiver</t>
  </si>
  <si>
    <t>PRJ_Schatt-al-Arab</t>
  </si>
  <si>
    <t>PRJ_Wolga</t>
  </si>
  <si>
    <t>PRJ_Meghna</t>
  </si>
  <si>
    <t>PRJ_RioSaoFrancisco</t>
  </si>
  <si>
    <t>PRJ_Yukon</t>
  </si>
  <si>
    <t>PRJ_Indus</t>
  </si>
  <si>
    <t>PRJ_RioGrande</t>
  </si>
  <si>
    <t>PRJ_Syrdarja</t>
  </si>
  <si>
    <t>PRJ_Orinoco</t>
  </si>
  <si>
    <t>PRJ_Saluen</t>
  </si>
  <si>
    <t>PRJ_Donau</t>
  </si>
  <si>
    <t>PRJ_Amudarja</t>
  </si>
  <si>
    <t>PRJ_NelsonRiver</t>
  </si>
  <si>
    <t>PRJ_Sambesi</t>
  </si>
  <si>
    <t>PRJ_Kolyma</t>
  </si>
  <si>
    <t>PRJ_RioTocantins</t>
  </si>
  <si>
    <t>PRJ_Ural</t>
  </si>
  <si>
    <t>PRJ_Sankt-Lorenz-Strom</t>
  </si>
  <si>
    <t>PRJ_ColoradoRiver</t>
  </si>
  <si>
    <t>PRJ_Olenjok</t>
  </si>
  <si>
    <t>PRJ_ColumbiaRiver</t>
  </si>
  <si>
    <t>ResourceID</t>
  </si>
  <si>
    <t>Type</t>
  </si>
  <si>
    <t>SubKey</t>
  </si>
  <si>
    <t>LoadDays</t>
  </si>
  <si>
    <t>ProjectName</t>
  </si>
  <si>
    <t>ResourceName</t>
  </si>
  <si>
    <t>Electronical Design (KA)(Michael Müller)</t>
  </si>
  <si>
    <t>Hardware Development (KA)(Anna Meier)</t>
  </si>
  <si>
    <t>Mechanical Design (KA)(Max Mustermann)</t>
  </si>
  <si>
    <t>Quality Department (KA CRA)(Wolfram Müller)</t>
  </si>
  <si>
    <t>Quality Department (KA PQA)(Hans Wurst)</t>
  </si>
  <si>
    <t>Quality Department (KA SQA)(Willy Honig)</t>
  </si>
  <si>
    <t>Software Development (KA Appl.)(Franz Karl Weber)</t>
  </si>
  <si>
    <t>Software Development (KA EP)(Heiko Schmidt)</t>
  </si>
  <si>
    <t>Software Development (KA SA)(Christian Obermann)</t>
  </si>
  <si>
    <t>Software Development (MCH BS Appl.)(Thomas  Kotwicki)</t>
  </si>
  <si>
    <t>Software Development (MCH CM)(Thomas Schulz)</t>
  </si>
  <si>
    <t>SoftwareDev-H</t>
  </si>
  <si>
    <t>Software Development (MCH EMS)(Gregor Wald)</t>
  </si>
  <si>
    <t>Software Development (MCH GUI)(Rafael Ruskin)</t>
  </si>
  <si>
    <t>Software Development (MCH HS Appl.)(Roger Witacker)</t>
  </si>
  <si>
    <t>SoftwareDev-I</t>
  </si>
  <si>
    <t>Software Development (MCH OPS)(Timm Taler)</t>
  </si>
  <si>
    <t>Software Development (MCH UIDB)(Reiner Unsinn)</t>
  </si>
  <si>
    <t>Systemtest (KA)(Ewald Wüste)</t>
  </si>
  <si>
    <t>Systemtest (MCH autom.)(Marek Meier)</t>
  </si>
  <si>
    <t>Systemtest (MCH)(Franz Karl Weber)</t>
  </si>
  <si>
    <t>YearCapacity</t>
  </si>
  <si>
    <t>&gt; capacity per month</t>
  </si>
  <si>
    <t>MaxFTEperProject</t>
  </si>
  <si>
    <t>&gt; typical FTE that can work on one project simultaniously</t>
  </si>
  <si>
    <t>Summe von LoadDays</t>
  </si>
  <si>
    <t>Spaltenbeschriftungen</t>
  </si>
  <si>
    <t>Zeilenbeschriftungen</t>
  </si>
  <si>
    <t>Gesamtergebnis</t>
  </si>
  <si>
    <t>RessourceID</t>
  </si>
  <si>
    <t>Column</t>
  </si>
  <si>
    <t>ProjectID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</si>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</sst>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166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6" fontId="0" fillId="0" borderId="0" xfId="1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0" fontId="3" fillId="0" borderId="0" xfId="0" applyFont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4" borderId="0" xfId="0" applyFont="1" applyFill="1"/>
    <xf numFmtId="166" fontId="0" fillId="0" borderId="0" xfId="1" applyNumberFormat="1" applyFont="1" applyAlignment="1"/>
    <xf numFmtId="0" fontId="2" fillId="4" borderId="0" xfId="1" applyNumberFormat="1" applyFont="1" applyFill="1" applyAlignment="1"/>
    <xf numFmtId="0" fontId="0" fillId="4" borderId="0" xfId="1" applyNumberFormat="1" applyFont="1" applyFill="1"/>
    <xf numFmtId="0" fontId="0" fillId="0" borderId="0" xfId="1" applyNumberFormat="1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olfram Müller" refreshedDate="44745.738677546295" createdVersion="7" refreshedVersion="8" minRefreshableVersion="3" recordCount="292" xr:uid="{64D66D49-DED8-4534-B349-5F75A46D1413}">
  <cacheSource type="worksheet">
    <worksheetSource ref="A1:D1048576" sheet="RawData"/>
  </cacheSource>
  <cacheFields count="4">
    <cacheField name="ResourceID" numFmtId="0">
      <sharedItems containsBlank="1" count="39">
        <s v="SystemTest-B"/>
        <s v="MechanicalDesign-B"/>
        <s v="MechanicalDesign-A"/>
        <s v="Quality-A"/>
        <s v="Quality-B"/>
        <s v="Quality-C"/>
        <s v="ElectronicDesign"/>
        <s v="SoftwareDev-D"/>
        <s v="SoftwareDev-A"/>
        <s v="SoftwareDev-C"/>
        <s v="SystemTest-C"/>
        <s v="SoftwareDev-B"/>
        <s v="SoftwareDev-E"/>
        <s v="SystemTest-A"/>
        <s v="SoftwareDev-G"/>
        <s v="SoftwareDev-K"/>
        <s v="SoftwareDev-F"/>
        <s v="SoftwareDev-H"/>
        <s v="SoftwareDev-I"/>
        <m/>
        <s v="SD_WRO_BS_APPL" u="1"/>
        <s v="SD_WRO_EMS" u="1"/>
        <s v="QM_BCH_PQA" u="1"/>
        <s v="SD_BCH_SA" u="1"/>
        <s v="SD_WRO_OPS" u="1"/>
        <s v="SD_BCH_EP" u="1"/>
        <s v="ED_BCH" u="1"/>
        <s v="QM_BCH_CRA" u="1"/>
        <s v="SD_WRO_UIDB" u="1"/>
        <s v="SD_WRO_GUI" u="1"/>
        <s v="SD_BCH_APPL" u="1"/>
        <s v="ST_WRO_AUTOM" u="1"/>
        <s v="SD_WRO_CM" u="1"/>
        <s v="ST_WRO" u="1"/>
        <s v="QM_BCH_SQA" u="1"/>
        <s v="ST_BCH" u="1"/>
        <s v="HD_BCH" u="1"/>
        <s v="MD_BCH" u="1"/>
        <s v="SD_WRO_HS_APPL" u="1"/>
      </sharedItems>
    </cacheField>
    <cacheField name="Type" numFmtId="0">
      <sharedItems containsBlank="1" count="5">
        <s v="ProjectName"/>
        <s v="ResourceName"/>
        <s v="YearCapacity"/>
        <s v="MaxFTEperProject"/>
        <m/>
      </sharedItems>
    </cacheField>
    <cacheField name="SubKey" numFmtId="0">
      <sharedItems containsBlank="1" count="94">
        <s v="PRJ_Nil"/>
        <s v="PRJ_Amazonas"/>
        <s v="PRJ_Jangtsekiang"/>
        <s v="PRJ_Mississippi"/>
        <s v="PRJ_Jenissei"/>
        <s v="PRJ_Ob"/>
        <s v="PRJ_HwangHo"/>
        <s v="PRJ_Kongo"/>
        <s v="PRJ_Mekong"/>
        <s v="PRJ_Mackenzie"/>
        <s v="PRJ_Niger"/>
        <s v="PRJ_Parana"/>
        <s v="PRJ_MurrayRiver"/>
        <s v="PRJ_Schatt-al-Arab"/>
        <s v="PRJ_Amur"/>
        <s v="PRJ_Wolga"/>
        <s v="PRJ_Meghna"/>
        <s v="PRJ_RioSaoFrancisco"/>
        <s v="PRJ_Yukon"/>
        <s v="PRJ_Lena"/>
        <s v="PRJ_Indus"/>
        <s v="PRJ_RioGrande"/>
        <s v="PRJ_Syrdarja"/>
        <s v="PRJ_Orinoco"/>
        <s v="PRJ_Saluen"/>
        <s v="PRJ_Sankt-Lorenz-Strom"/>
        <s v="PRJ_Amudarja"/>
        <s v="PRJ_NelsonRiver"/>
        <s v="PRJ_Sambesi"/>
        <s v="PRJ_Kolyma"/>
        <s v="PRJ_RioTocantins"/>
        <s v="PRJ_Ural"/>
        <s v="PRJ_ColoradoRiver"/>
        <s v="PRJ_Olenjok"/>
        <s v="PRJ_Donau"/>
        <s v="PRJ_ColumbiaRiver"/>
        <s v="Electronical Design (KA)(Michael Müller)"/>
        <s v="Hardware Development (KA)(Anna Meier)"/>
        <s v="Mechanical Design (KA)(Max Mustermann)"/>
        <s v="Quality Department (KA CRA)(Wolfram Müller)"/>
        <s v="Quality Department (KA PQA)(Hans Wurst)"/>
        <s v="Quality Department (KA SQA)(Willy Honig)"/>
        <s v="Software Development (KA Appl.)(Franz Karl Weber)"/>
        <s v="Software Development (KA EP)(Heiko Schmidt)"/>
        <s v="Software Development (KA SA)(Christian Obermann)"/>
        <s v="Software Development (MCH BS Appl.)(Thomas  Kotwicki)"/>
        <s v="Software Development (MCH CM)(Thomas Schulz)"/>
        <s v="Software Development (MCH EMS)(Gregor Wald)"/>
        <s v="Software Development (MCH GUI)(Rafael Ruskin)"/>
        <s v="Software Development (MCH HS Appl.)(Roger Witacker)"/>
        <s v="Software Development (MCH OPS)(Timm Taler)"/>
        <s v="Software Development (MCH UIDB)(Reiner Unsinn)"/>
        <s v="Systemtest (KA)(Ewald Wüste)"/>
        <s v="Systemtest (MCH autom.)(Marek Meier)"/>
        <s v="Systemtest (MCH)(Franz Karl Weber)"/>
        <s v="&gt; capacity per month"/>
        <s v="&gt; typical FTE that can work on one project simultaniously"/>
        <m/>
        <s v="PRJ_Penguin BS Projekt_016" u="1"/>
        <s v="PRJ_Sumatra HS Projekt_035" u="1"/>
        <s v="PRJ_CP_ODM_ACC_maintenance Projekt_004" u="1"/>
        <s v="PRJ_BoSuLiTu&amp;Co BS Projekt_022" u="1"/>
        <s v="PRJ_Dolphin HS Projekt_073" u="1"/>
        <s v="PRJ_Andro Lion HS SL930 Projekt_025" u="1"/>
        <s v="PRJ_Celsius Cloud Projekt_043" u="1"/>
        <s v="PRJ_CP_ODM_CV_maintenance Projekt_007" u="1"/>
        <s v="PRJ_LMX Lean Projekt_021" u="1"/>
        <s v="PRJ_RD_Process_Improvements Projekt_012" u="1"/>
        <s v="PRJ_Orca HS Projekt_061" u="1"/>
        <s v="PRJ_Repeater V Projekt_039" u="1"/>
        <s v="PRJ_CP_variants Projekt_008" u="1"/>
        <s v="PRJ_CP_ODM_corded_maintenance Projekt_006" u="1"/>
        <s v="PRJ_Platform Modern Art Projekt_049" u="1"/>
        <s v="PRJ_Seal Projekt_047" u="1"/>
        <s v="PRJ_Lion HS Rel 2 Projekt_050" u="1"/>
        <s v="PRJ_Einstein Rel. 2.1 Projekt_027" u="1"/>
        <s v="PRJ_CP_new_ideas Projekt_003" u="1"/>
        <s v="PRJ_CP_ODM_ACC_variants Projekt_005" u="1"/>
        <s v="PRJ_Uni_Base L2M Projekt_056" u="1"/>
        <s v="PRJ_DA810A Projekt_058" u="1"/>
        <s v="PRJ_Pro_maintenance Projekt_037" u="1"/>
        <s v="PRJ_Maxwell Projekt_015" u="1"/>
        <s v="PRJ_Platform Evergreen Projekt_046" u="1"/>
        <s v="PRJ_Whale Projekt_065" u="1"/>
        <s v="PRJ_Comp Trans BCH to WRO Projekt_013" u="1"/>
        <s v="PRJ_Coral HS Projekt_023" u="1"/>
        <s v="PRJ_Shark Projekt_069" u="1"/>
        <s v="PRJ_Calypso Projekt_034" u="1"/>
        <s v="PRJ_Turtle HS Projekt_029" u="1"/>
        <s v="PRJ_Lion HS Rel 3 Projekt_054" u="1"/>
        <s v="PRJ_CP_maintenance Projekt_002" u="1"/>
        <s v="PRJ_Einstein Rel. 2.2 Projekt_031" u="1"/>
        <s v="PRJ_SEN Gam3 HS Projekt_020" u="1"/>
        <s v="PRJ_Lombok Ref BS Projekt_041" u="1"/>
      </sharedItems>
    </cacheField>
    <cacheField name="LoadDays" numFmtId="166">
      <sharedItems containsString="0" containsBlank="1" containsNumber="1" minValue="0" maxValue="8929.47140800000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2">
  <r>
    <x v="0"/>
    <x v="0"/>
    <x v="0"/>
    <n v="645"/>
  </r>
  <r>
    <x v="1"/>
    <x v="0"/>
    <x v="0"/>
    <n v="86.25"/>
  </r>
  <r>
    <x v="2"/>
    <x v="0"/>
    <x v="0"/>
    <n v="292.5"/>
  </r>
  <r>
    <x v="3"/>
    <x v="0"/>
    <x v="0"/>
    <n v="7.5"/>
  </r>
  <r>
    <x v="4"/>
    <x v="0"/>
    <x v="0"/>
    <n v="52.5"/>
  </r>
  <r>
    <x v="5"/>
    <x v="0"/>
    <x v="0"/>
    <n v="15"/>
  </r>
  <r>
    <x v="6"/>
    <x v="0"/>
    <x v="0"/>
    <n v="125"/>
  </r>
  <r>
    <x v="0"/>
    <x v="0"/>
    <x v="1"/>
    <n v="457.75"/>
  </r>
  <r>
    <x v="7"/>
    <x v="0"/>
    <x v="1"/>
    <n v="146.5"/>
  </r>
  <r>
    <x v="8"/>
    <x v="0"/>
    <x v="1"/>
    <n v="88.479166024999998"/>
  </r>
  <r>
    <x v="9"/>
    <x v="0"/>
    <x v="1"/>
    <n v="13.2499997625"/>
  </r>
  <r>
    <x v="10"/>
    <x v="0"/>
    <x v="1"/>
    <n v="15"/>
  </r>
  <r>
    <x v="11"/>
    <x v="0"/>
    <x v="1"/>
    <n v="60.270833737499999"/>
  </r>
  <r>
    <x v="12"/>
    <x v="0"/>
    <x v="1"/>
    <n v="6.1875"/>
  </r>
  <r>
    <x v="13"/>
    <x v="0"/>
    <x v="1"/>
    <n v="15"/>
  </r>
  <r>
    <x v="14"/>
    <x v="0"/>
    <x v="1"/>
    <n v="3.375"/>
  </r>
  <r>
    <x v="0"/>
    <x v="0"/>
    <x v="2"/>
    <n v="329.75"/>
  </r>
  <r>
    <x v="1"/>
    <x v="0"/>
    <x v="2"/>
    <n v="18.75"/>
  </r>
  <r>
    <x v="2"/>
    <x v="0"/>
    <x v="2"/>
    <n v="35.625"/>
  </r>
  <r>
    <x v="8"/>
    <x v="0"/>
    <x v="2"/>
    <n v="25.083333249999999"/>
  </r>
  <r>
    <x v="3"/>
    <x v="0"/>
    <x v="2"/>
    <n v="1.875"/>
  </r>
  <r>
    <x v="4"/>
    <x v="0"/>
    <x v="2"/>
    <n v="18.125"/>
  </r>
  <r>
    <x v="9"/>
    <x v="0"/>
    <x v="2"/>
    <n v="7.2083332499999999"/>
  </r>
  <r>
    <x v="5"/>
    <x v="0"/>
    <x v="2"/>
    <n v="11.875"/>
  </r>
  <r>
    <x v="15"/>
    <x v="0"/>
    <x v="2"/>
    <n v="593.75"/>
  </r>
  <r>
    <x v="10"/>
    <x v="0"/>
    <x v="2"/>
    <n v="109.24999905"/>
  </r>
  <r>
    <x v="6"/>
    <x v="0"/>
    <x v="2"/>
    <n v="10"/>
  </r>
  <r>
    <x v="11"/>
    <x v="0"/>
    <x v="2"/>
    <n v="123.83333349999999"/>
  </r>
  <r>
    <x v="12"/>
    <x v="0"/>
    <x v="2"/>
    <n v="32.5"/>
  </r>
  <r>
    <x v="14"/>
    <x v="0"/>
    <x v="2"/>
    <n v="33.75"/>
  </r>
  <r>
    <x v="7"/>
    <x v="0"/>
    <x v="3"/>
    <n v="28.125"/>
  </r>
  <r>
    <x v="8"/>
    <x v="0"/>
    <x v="3"/>
    <n v="15.000000099999999"/>
  </r>
  <r>
    <x v="4"/>
    <x v="0"/>
    <x v="3"/>
    <n v="7.5"/>
  </r>
  <r>
    <x v="9"/>
    <x v="0"/>
    <x v="3"/>
    <n v="7.5000000499999997"/>
  </r>
  <r>
    <x v="5"/>
    <x v="0"/>
    <x v="3"/>
    <n v="9.5"/>
  </r>
  <r>
    <x v="6"/>
    <x v="0"/>
    <x v="3"/>
    <n v="2.5"/>
  </r>
  <r>
    <x v="11"/>
    <x v="0"/>
    <x v="3"/>
    <n v="7.5000000499999997"/>
  </r>
  <r>
    <x v="16"/>
    <x v="0"/>
    <x v="3"/>
    <n v="9.375"/>
  </r>
  <r>
    <x v="0"/>
    <x v="0"/>
    <x v="4"/>
    <n v="362.5"/>
  </r>
  <r>
    <x v="1"/>
    <x v="0"/>
    <x v="4"/>
    <n v="354"/>
  </r>
  <r>
    <x v="2"/>
    <x v="0"/>
    <x v="4"/>
    <n v="229.25"/>
  </r>
  <r>
    <x v="10"/>
    <x v="0"/>
    <x v="4"/>
    <n v="12.625"/>
  </r>
  <r>
    <x v="13"/>
    <x v="0"/>
    <x v="4"/>
    <n v="4"/>
  </r>
  <r>
    <x v="0"/>
    <x v="0"/>
    <x v="5"/>
    <n v="811.75001526250003"/>
  </r>
  <r>
    <x v="1"/>
    <x v="0"/>
    <x v="5"/>
    <n v="225.625"/>
  </r>
  <r>
    <x v="2"/>
    <x v="0"/>
    <x v="5"/>
    <n v="263.75"/>
  </r>
  <r>
    <x v="8"/>
    <x v="0"/>
    <x v="5"/>
    <n v="46.651043899999998"/>
  </r>
  <r>
    <x v="3"/>
    <x v="0"/>
    <x v="5"/>
    <n v="31"/>
  </r>
  <r>
    <x v="4"/>
    <x v="0"/>
    <x v="5"/>
    <n v="40.375"/>
  </r>
  <r>
    <x v="5"/>
    <x v="0"/>
    <x v="5"/>
    <n v="6.875"/>
  </r>
  <r>
    <x v="15"/>
    <x v="0"/>
    <x v="5"/>
    <n v="197.38437652499999"/>
  </r>
  <r>
    <x v="6"/>
    <x v="0"/>
    <x v="5"/>
    <n v="112.5"/>
  </r>
  <r>
    <x v="11"/>
    <x v="0"/>
    <x v="5"/>
    <n v="95.264583587499999"/>
  </r>
  <r>
    <x v="12"/>
    <x v="0"/>
    <x v="5"/>
    <n v="19.44999885"/>
  </r>
  <r>
    <x v="14"/>
    <x v="0"/>
    <x v="5"/>
    <n v="9.4874999500000001"/>
  </r>
  <r>
    <x v="0"/>
    <x v="0"/>
    <x v="6"/>
    <n v="143.55000017499998"/>
  </r>
  <r>
    <x v="1"/>
    <x v="0"/>
    <x v="6"/>
    <n v="186.25"/>
  </r>
  <r>
    <x v="2"/>
    <x v="0"/>
    <x v="6"/>
    <n v="352.5"/>
  </r>
  <r>
    <x v="7"/>
    <x v="0"/>
    <x v="6"/>
    <n v="22.5"/>
  </r>
  <r>
    <x v="8"/>
    <x v="0"/>
    <x v="6"/>
    <n v="201.48857114999996"/>
  </r>
  <r>
    <x v="3"/>
    <x v="0"/>
    <x v="6"/>
    <n v="68.75"/>
  </r>
  <r>
    <x v="4"/>
    <x v="0"/>
    <x v="6"/>
    <n v="126.875"/>
  </r>
  <r>
    <x v="9"/>
    <x v="0"/>
    <x v="6"/>
    <n v="25.611428249999999"/>
  </r>
  <r>
    <x v="5"/>
    <x v="0"/>
    <x v="6"/>
    <n v="37.5"/>
  </r>
  <r>
    <x v="6"/>
    <x v="0"/>
    <x v="6"/>
    <n v="216"/>
  </r>
  <r>
    <x v="11"/>
    <x v="0"/>
    <x v="6"/>
    <n v="45.150000124999998"/>
  </r>
  <r>
    <x v="2"/>
    <x v="0"/>
    <x v="7"/>
    <n v="250.5"/>
  </r>
  <r>
    <x v="11"/>
    <x v="0"/>
    <x v="7"/>
    <n v="202.5"/>
  </r>
  <r>
    <x v="2"/>
    <x v="0"/>
    <x v="8"/>
    <n v="15"/>
  </r>
  <r>
    <x v="5"/>
    <x v="0"/>
    <x v="8"/>
    <n v="5.25"/>
  </r>
  <r>
    <x v="6"/>
    <x v="0"/>
    <x v="8"/>
    <n v="11.25"/>
  </r>
  <r>
    <x v="4"/>
    <x v="0"/>
    <x v="9"/>
    <n v="7.5"/>
  </r>
  <r>
    <x v="5"/>
    <x v="0"/>
    <x v="9"/>
    <n v="3"/>
  </r>
  <r>
    <x v="1"/>
    <x v="0"/>
    <x v="10"/>
    <n v="1.875"/>
  </r>
  <r>
    <x v="2"/>
    <x v="0"/>
    <x v="10"/>
    <n v="3"/>
  </r>
  <r>
    <x v="0"/>
    <x v="0"/>
    <x v="11"/>
    <n v="52.199999337499989"/>
  </r>
  <r>
    <x v="1"/>
    <x v="0"/>
    <x v="11"/>
    <n v="15"/>
  </r>
  <r>
    <x v="2"/>
    <x v="0"/>
    <x v="11"/>
    <n v="15"/>
  </r>
  <r>
    <x v="0"/>
    <x v="0"/>
    <x v="12"/>
    <n v="27.404999949999997"/>
  </r>
  <r>
    <x v="1"/>
    <x v="0"/>
    <x v="12"/>
    <n v="26.25"/>
  </r>
  <r>
    <x v="2"/>
    <x v="0"/>
    <x v="12"/>
    <n v="142.5"/>
  </r>
  <r>
    <x v="7"/>
    <x v="0"/>
    <x v="12"/>
    <n v="47.25"/>
  </r>
  <r>
    <x v="8"/>
    <x v="0"/>
    <x v="12"/>
    <n v="94.5"/>
  </r>
  <r>
    <x v="3"/>
    <x v="0"/>
    <x v="12"/>
    <n v="60"/>
  </r>
  <r>
    <x v="4"/>
    <x v="0"/>
    <x v="12"/>
    <n v="62"/>
  </r>
  <r>
    <x v="5"/>
    <x v="0"/>
    <x v="12"/>
    <n v="6"/>
  </r>
  <r>
    <x v="4"/>
    <x v="0"/>
    <x v="13"/>
    <n v="5.75"/>
  </r>
  <r>
    <x v="1"/>
    <x v="0"/>
    <x v="14"/>
    <n v="18.75"/>
  </r>
  <r>
    <x v="2"/>
    <x v="0"/>
    <x v="14"/>
    <n v="135.625"/>
  </r>
  <r>
    <x v="0"/>
    <x v="0"/>
    <x v="15"/>
    <n v="43.875"/>
  </r>
  <r>
    <x v="2"/>
    <x v="0"/>
    <x v="15"/>
    <n v="3.125"/>
  </r>
  <r>
    <x v="7"/>
    <x v="0"/>
    <x v="15"/>
    <n v="152.125"/>
  </r>
  <r>
    <x v="8"/>
    <x v="0"/>
    <x v="15"/>
    <n v="92.270071512499996"/>
  </r>
  <r>
    <x v="9"/>
    <x v="0"/>
    <x v="15"/>
    <n v="44.420026424999996"/>
  </r>
  <r>
    <x v="5"/>
    <x v="0"/>
    <x v="15"/>
    <n v="4.75"/>
  </r>
  <r>
    <x v="6"/>
    <x v="0"/>
    <x v="15"/>
    <n v="6.25"/>
  </r>
  <r>
    <x v="11"/>
    <x v="0"/>
    <x v="15"/>
    <n v="47.830727212499994"/>
  </r>
  <r>
    <x v="12"/>
    <x v="0"/>
    <x v="15"/>
    <n v="5.75"/>
  </r>
  <r>
    <x v="14"/>
    <x v="0"/>
    <x v="15"/>
    <n v="4.5"/>
  </r>
  <r>
    <x v="0"/>
    <x v="0"/>
    <x v="16"/>
    <n v="584.25"/>
  </r>
  <r>
    <x v="2"/>
    <x v="0"/>
    <x v="16"/>
    <n v="11.25"/>
  </r>
  <r>
    <x v="7"/>
    <x v="0"/>
    <x v="16"/>
    <n v="1207.5"/>
  </r>
  <r>
    <x v="8"/>
    <x v="0"/>
    <x v="16"/>
    <n v="60"/>
  </r>
  <r>
    <x v="9"/>
    <x v="0"/>
    <x v="16"/>
    <n v="15"/>
  </r>
  <r>
    <x v="5"/>
    <x v="0"/>
    <x v="16"/>
    <n v="18"/>
  </r>
  <r>
    <x v="10"/>
    <x v="0"/>
    <x v="16"/>
    <n v="36.625"/>
  </r>
  <r>
    <x v="6"/>
    <x v="0"/>
    <x v="16"/>
    <n v="6.25"/>
  </r>
  <r>
    <x v="11"/>
    <x v="0"/>
    <x v="16"/>
    <n v="60"/>
  </r>
  <r>
    <x v="12"/>
    <x v="0"/>
    <x v="16"/>
    <n v="51.75"/>
  </r>
  <r>
    <x v="16"/>
    <x v="0"/>
    <x v="16"/>
    <n v="258.75"/>
  </r>
  <r>
    <x v="14"/>
    <x v="0"/>
    <x v="16"/>
    <n v="34.5"/>
  </r>
  <r>
    <x v="0"/>
    <x v="0"/>
    <x v="17"/>
    <n v="601.50000381250004"/>
  </r>
  <r>
    <x v="2"/>
    <x v="0"/>
    <x v="17"/>
    <n v="15"/>
  </r>
  <r>
    <x v="8"/>
    <x v="0"/>
    <x v="17"/>
    <n v="0.875"/>
  </r>
  <r>
    <x v="3"/>
    <x v="0"/>
    <x v="17"/>
    <n v="6"/>
  </r>
  <r>
    <x v="9"/>
    <x v="0"/>
    <x v="17"/>
    <n v="0.25"/>
  </r>
  <r>
    <x v="15"/>
    <x v="0"/>
    <x v="17"/>
    <n v="9.125"/>
  </r>
  <r>
    <x v="10"/>
    <x v="0"/>
    <x v="17"/>
    <n v="19.75"/>
  </r>
  <r>
    <x v="11"/>
    <x v="0"/>
    <x v="17"/>
    <n v="2.625"/>
  </r>
  <r>
    <x v="12"/>
    <x v="0"/>
    <x v="17"/>
    <n v="1"/>
  </r>
  <r>
    <x v="13"/>
    <x v="0"/>
    <x v="17"/>
    <n v="15"/>
  </r>
  <r>
    <x v="0"/>
    <x v="0"/>
    <x v="18"/>
    <n v="1015.6250114500001"/>
  </r>
  <r>
    <x v="2"/>
    <x v="0"/>
    <x v="18"/>
    <n v="21.25"/>
  </r>
  <r>
    <x v="4"/>
    <x v="0"/>
    <x v="18"/>
    <n v="18.75"/>
  </r>
  <r>
    <x v="5"/>
    <x v="0"/>
    <x v="18"/>
    <n v="11.625"/>
  </r>
  <r>
    <x v="10"/>
    <x v="0"/>
    <x v="18"/>
    <n v="48.75"/>
  </r>
  <r>
    <x v="1"/>
    <x v="0"/>
    <x v="19"/>
    <n v="72"/>
  </r>
  <r>
    <x v="2"/>
    <x v="0"/>
    <x v="19"/>
    <n v="100"/>
  </r>
  <r>
    <x v="0"/>
    <x v="0"/>
    <x v="20"/>
    <n v="2"/>
  </r>
  <r>
    <x v="1"/>
    <x v="0"/>
    <x v="20"/>
    <n v="113.625"/>
  </r>
  <r>
    <x v="2"/>
    <x v="0"/>
    <x v="20"/>
    <n v="85"/>
  </r>
  <r>
    <x v="8"/>
    <x v="0"/>
    <x v="20"/>
    <n v="1"/>
  </r>
  <r>
    <x v="3"/>
    <x v="0"/>
    <x v="20"/>
    <n v="18.375"/>
  </r>
  <r>
    <x v="4"/>
    <x v="0"/>
    <x v="20"/>
    <n v="12.5"/>
  </r>
  <r>
    <x v="5"/>
    <x v="0"/>
    <x v="20"/>
    <n v="3.5"/>
  </r>
  <r>
    <x v="6"/>
    <x v="0"/>
    <x v="20"/>
    <n v="65"/>
  </r>
  <r>
    <x v="11"/>
    <x v="0"/>
    <x v="20"/>
    <n v="1.25"/>
  </r>
  <r>
    <x v="0"/>
    <x v="0"/>
    <x v="21"/>
    <n v="915"/>
  </r>
  <r>
    <x v="1"/>
    <x v="0"/>
    <x v="21"/>
    <n v="432.5"/>
  </r>
  <r>
    <x v="2"/>
    <x v="0"/>
    <x v="21"/>
    <n v="559.375"/>
  </r>
  <r>
    <x v="7"/>
    <x v="0"/>
    <x v="21"/>
    <n v="726.9375"/>
  </r>
  <r>
    <x v="8"/>
    <x v="0"/>
    <x v="21"/>
    <n v="263.875"/>
  </r>
  <r>
    <x v="3"/>
    <x v="0"/>
    <x v="21"/>
    <n v="2.5"/>
  </r>
  <r>
    <x v="4"/>
    <x v="0"/>
    <x v="21"/>
    <n v="51.25"/>
  </r>
  <r>
    <x v="5"/>
    <x v="0"/>
    <x v="21"/>
    <n v="11.875"/>
  </r>
  <r>
    <x v="6"/>
    <x v="0"/>
    <x v="21"/>
    <n v="240"/>
  </r>
  <r>
    <x v="11"/>
    <x v="0"/>
    <x v="21"/>
    <n v="101.3125"/>
  </r>
  <r>
    <x v="12"/>
    <x v="0"/>
    <x v="21"/>
    <n v="55"/>
  </r>
  <r>
    <x v="16"/>
    <x v="0"/>
    <x v="21"/>
    <n v="2.3125"/>
  </r>
  <r>
    <x v="0"/>
    <x v="0"/>
    <x v="22"/>
    <n v="345"/>
  </r>
  <r>
    <x v="1"/>
    <x v="0"/>
    <x v="22"/>
    <n v="630.625"/>
  </r>
  <r>
    <x v="2"/>
    <x v="0"/>
    <x v="22"/>
    <n v="312.5"/>
  </r>
  <r>
    <x v="3"/>
    <x v="0"/>
    <x v="22"/>
    <n v="4.875"/>
  </r>
  <r>
    <x v="4"/>
    <x v="0"/>
    <x v="22"/>
    <n v="35"/>
  </r>
  <r>
    <x v="5"/>
    <x v="0"/>
    <x v="22"/>
    <n v="14.75"/>
  </r>
  <r>
    <x v="10"/>
    <x v="0"/>
    <x v="22"/>
    <n v="115"/>
  </r>
  <r>
    <x v="3"/>
    <x v="0"/>
    <x v="23"/>
    <n v="28.5"/>
  </r>
  <r>
    <x v="4"/>
    <x v="0"/>
    <x v="23"/>
    <n v="37"/>
  </r>
  <r>
    <x v="5"/>
    <x v="0"/>
    <x v="23"/>
    <n v="13.75"/>
  </r>
  <r>
    <x v="7"/>
    <x v="0"/>
    <x v="24"/>
    <n v="356.25"/>
  </r>
  <r>
    <x v="15"/>
    <x v="0"/>
    <x v="24"/>
    <n v="1364.5"/>
  </r>
  <r>
    <x v="2"/>
    <x v="0"/>
    <x v="25"/>
    <n v="35"/>
  </r>
  <r>
    <x v="7"/>
    <x v="0"/>
    <x v="25"/>
    <n v="500.00001524999999"/>
  </r>
  <r>
    <x v="8"/>
    <x v="0"/>
    <x v="25"/>
    <n v="123.43750770000001"/>
  </r>
  <r>
    <x v="9"/>
    <x v="0"/>
    <x v="25"/>
    <n v="370.3125"/>
  </r>
  <r>
    <x v="15"/>
    <x v="0"/>
    <x v="25"/>
    <n v="731.25"/>
  </r>
  <r>
    <x v="6"/>
    <x v="0"/>
    <x v="25"/>
    <n v="50"/>
  </r>
  <r>
    <x v="0"/>
    <x v="0"/>
    <x v="26"/>
    <n v="3201.4999923750001"/>
  </r>
  <r>
    <x v="2"/>
    <x v="0"/>
    <x v="26"/>
    <n v="22.5"/>
  </r>
  <r>
    <x v="7"/>
    <x v="0"/>
    <x v="26"/>
    <n v="120.01016522500001"/>
  </r>
  <r>
    <x v="8"/>
    <x v="0"/>
    <x v="26"/>
    <n v="142.51207161249997"/>
  </r>
  <r>
    <x v="4"/>
    <x v="0"/>
    <x v="26"/>
    <n v="60"/>
  </r>
  <r>
    <x v="9"/>
    <x v="0"/>
    <x v="26"/>
    <n v="30.002541062499997"/>
  </r>
  <r>
    <x v="5"/>
    <x v="0"/>
    <x v="26"/>
    <n v="24"/>
  </r>
  <r>
    <x v="6"/>
    <x v="0"/>
    <x v="26"/>
    <n v="15"/>
  </r>
  <r>
    <x v="11"/>
    <x v="0"/>
    <x v="26"/>
    <n v="30.00254035"/>
  </r>
  <r>
    <x v="16"/>
    <x v="0"/>
    <x v="26"/>
    <n v="7.5006350249999993"/>
  </r>
  <r>
    <x v="0"/>
    <x v="0"/>
    <x v="27"/>
    <n v="300.1499996"/>
  </r>
  <r>
    <x v="1"/>
    <x v="0"/>
    <x v="27"/>
    <n v="350"/>
  </r>
  <r>
    <x v="2"/>
    <x v="0"/>
    <x v="27"/>
    <n v="688.5"/>
  </r>
  <r>
    <x v="7"/>
    <x v="0"/>
    <x v="27"/>
    <n v="13.8888893125"/>
  </r>
  <r>
    <x v="10"/>
    <x v="0"/>
    <x v="27"/>
    <n v="300.1499996"/>
  </r>
  <r>
    <x v="6"/>
    <x v="0"/>
    <x v="27"/>
    <n v="381"/>
  </r>
  <r>
    <x v="16"/>
    <x v="0"/>
    <x v="27"/>
    <n v="221.66666793749999"/>
  </r>
  <r>
    <x v="0"/>
    <x v="0"/>
    <x v="28"/>
    <n v="134"/>
  </r>
  <r>
    <x v="7"/>
    <x v="0"/>
    <x v="28"/>
    <n v="22.125"/>
  </r>
  <r>
    <x v="8"/>
    <x v="0"/>
    <x v="28"/>
    <n v="13.9375"/>
  </r>
  <r>
    <x v="9"/>
    <x v="0"/>
    <x v="28"/>
    <n v="24.6875"/>
  </r>
  <r>
    <x v="15"/>
    <x v="0"/>
    <x v="28"/>
    <n v="15.75"/>
  </r>
  <r>
    <x v="11"/>
    <x v="0"/>
    <x v="28"/>
    <n v="65.88749981250001"/>
  </r>
  <r>
    <x v="0"/>
    <x v="0"/>
    <x v="29"/>
    <n v="30"/>
  </r>
  <r>
    <x v="2"/>
    <x v="0"/>
    <x v="29"/>
    <n v="3.125"/>
  </r>
  <r>
    <x v="3"/>
    <x v="0"/>
    <x v="29"/>
    <n v="3"/>
  </r>
  <r>
    <x v="4"/>
    <x v="0"/>
    <x v="29"/>
    <n v="5.5"/>
  </r>
  <r>
    <x v="5"/>
    <x v="0"/>
    <x v="29"/>
    <n v="1.25"/>
  </r>
  <r>
    <x v="6"/>
    <x v="0"/>
    <x v="29"/>
    <n v="1.25"/>
  </r>
  <r>
    <x v="0"/>
    <x v="0"/>
    <x v="30"/>
    <n v="267.72499847500001"/>
  </r>
  <r>
    <x v="1"/>
    <x v="0"/>
    <x v="30"/>
    <n v="82.5"/>
  </r>
  <r>
    <x v="2"/>
    <x v="0"/>
    <x v="30"/>
    <n v="83.75"/>
  </r>
  <r>
    <x v="8"/>
    <x v="0"/>
    <x v="30"/>
    <n v="41.375"/>
  </r>
  <r>
    <x v="3"/>
    <x v="0"/>
    <x v="30"/>
    <n v="1.25"/>
  </r>
  <r>
    <x v="4"/>
    <x v="0"/>
    <x v="30"/>
    <n v="26.875"/>
  </r>
  <r>
    <x v="5"/>
    <x v="0"/>
    <x v="30"/>
    <n v="6.25"/>
  </r>
  <r>
    <x v="15"/>
    <x v="0"/>
    <x v="30"/>
    <n v="77.75"/>
  </r>
  <r>
    <x v="10"/>
    <x v="0"/>
    <x v="30"/>
    <n v="6.4999998750000003"/>
  </r>
  <r>
    <x v="6"/>
    <x v="0"/>
    <x v="30"/>
    <n v="28.75"/>
  </r>
  <r>
    <x v="11"/>
    <x v="0"/>
    <x v="30"/>
    <n v="58"/>
  </r>
  <r>
    <x v="1"/>
    <x v="0"/>
    <x v="31"/>
    <n v="397.625"/>
  </r>
  <r>
    <x v="2"/>
    <x v="0"/>
    <x v="31"/>
    <n v="178.75"/>
  </r>
  <r>
    <x v="0"/>
    <x v="0"/>
    <x v="32"/>
    <n v="263.00000381249998"/>
  </r>
  <r>
    <x v="1"/>
    <x v="0"/>
    <x v="32"/>
    <n v="77.875"/>
  </r>
  <r>
    <x v="2"/>
    <x v="0"/>
    <x v="32"/>
    <n v="57.5"/>
  </r>
  <r>
    <x v="8"/>
    <x v="0"/>
    <x v="32"/>
    <n v="23.491667275000001"/>
  </r>
  <r>
    <x v="3"/>
    <x v="0"/>
    <x v="32"/>
    <n v="22.5"/>
  </r>
  <r>
    <x v="4"/>
    <x v="0"/>
    <x v="32"/>
    <n v="38.75"/>
  </r>
  <r>
    <x v="5"/>
    <x v="0"/>
    <x v="32"/>
    <n v="10.5"/>
  </r>
  <r>
    <x v="15"/>
    <x v="0"/>
    <x v="32"/>
    <n v="90.60000228749999"/>
  </r>
  <r>
    <x v="10"/>
    <x v="0"/>
    <x v="32"/>
    <n v="12.25"/>
  </r>
  <r>
    <x v="6"/>
    <x v="0"/>
    <x v="32"/>
    <n v="45"/>
  </r>
  <r>
    <x v="11"/>
    <x v="0"/>
    <x v="32"/>
    <n v="35.408331862500006"/>
  </r>
  <r>
    <x v="13"/>
    <x v="0"/>
    <x v="32"/>
    <n v="12.25"/>
  </r>
  <r>
    <x v="14"/>
    <x v="0"/>
    <x v="32"/>
    <n v="6"/>
  </r>
  <r>
    <x v="1"/>
    <x v="0"/>
    <x v="33"/>
    <n v="116.25"/>
  </r>
  <r>
    <x v="2"/>
    <x v="0"/>
    <x v="33"/>
    <n v="147.125"/>
  </r>
  <r>
    <x v="3"/>
    <x v="0"/>
    <x v="33"/>
    <n v="14"/>
  </r>
  <r>
    <x v="4"/>
    <x v="0"/>
    <x v="33"/>
    <n v="30.2749996125"/>
  </r>
  <r>
    <x v="5"/>
    <x v="0"/>
    <x v="33"/>
    <n v="9.8125"/>
  </r>
  <r>
    <x v="6"/>
    <x v="0"/>
    <x v="33"/>
    <n v="63.125"/>
  </r>
  <r>
    <x v="0"/>
    <x v="0"/>
    <x v="34"/>
    <n v="967.5"/>
  </r>
  <r>
    <x v="2"/>
    <x v="0"/>
    <x v="34"/>
    <n v="345"/>
  </r>
  <r>
    <x v="10"/>
    <x v="0"/>
    <x v="34"/>
    <n v="85"/>
  </r>
  <r>
    <x v="13"/>
    <x v="0"/>
    <x v="34"/>
    <n v="30"/>
  </r>
  <r>
    <x v="1"/>
    <x v="0"/>
    <x v="35"/>
    <n v="39.375"/>
  </r>
  <r>
    <x v="2"/>
    <x v="0"/>
    <x v="35"/>
    <n v="22.5"/>
  </r>
  <r>
    <x v="6"/>
    <x v="1"/>
    <x v="36"/>
    <n v="0"/>
  </r>
  <r>
    <x v="2"/>
    <x v="1"/>
    <x v="37"/>
    <n v="0"/>
  </r>
  <r>
    <x v="1"/>
    <x v="1"/>
    <x v="38"/>
    <n v="0"/>
  </r>
  <r>
    <x v="3"/>
    <x v="1"/>
    <x v="39"/>
    <n v="0"/>
  </r>
  <r>
    <x v="4"/>
    <x v="1"/>
    <x v="40"/>
    <n v="0"/>
  </r>
  <r>
    <x v="5"/>
    <x v="1"/>
    <x v="41"/>
    <n v="0"/>
  </r>
  <r>
    <x v="8"/>
    <x v="1"/>
    <x v="42"/>
    <n v="0"/>
  </r>
  <r>
    <x v="11"/>
    <x v="1"/>
    <x v="43"/>
    <n v="0"/>
  </r>
  <r>
    <x v="9"/>
    <x v="1"/>
    <x v="44"/>
    <n v="0"/>
  </r>
  <r>
    <x v="7"/>
    <x v="1"/>
    <x v="45"/>
    <n v="0"/>
  </r>
  <r>
    <x v="12"/>
    <x v="1"/>
    <x v="46"/>
    <n v="0"/>
  </r>
  <r>
    <x v="17"/>
    <x v="1"/>
    <x v="47"/>
    <n v="0"/>
  </r>
  <r>
    <x v="16"/>
    <x v="1"/>
    <x v="48"/>
    <n v="0"/>
  </r>
  <r>
    <x v="15"/>
    <x v="1"/>
    <x v="49"/>
    <n v="0"/>
  </r>
  <r>
    <x v="18"/>
    <x v="1"/>
    <x v="50"/>
    <n v="0"/>
  </r>
  <r>
    <x v="14"/>
    <x v="1"/>
    <x v="51"/>
    <n v="0"/>
  </r>
  <r>
    <x v="13"/>
    <x v="1"/>
    <x v="52"/>
    <n v="0"/>
  </r>
  <r>
    <x v="10"/>
    <x v="1"/>
    <x v="53"/>
    <n v="0"/>
  </r>
  <r>
    <x v="0"/>
    <x v="1"/>
    <x v="54"/>
    <m/>
  </r>
  <r>
    <x v="0"/>
    <x v="2"/>
    <x v="55"/>
    <n v="8929.4714080000012"/>
  </r>
  <r>
    <x v="1"/>
    <x v="2"/>
    <x v="55"/>
    <n v="3606.1326839999997"/>
  </r>
  <r>
    <x v="2"/>
    <x v="2"/>
    <x v="55"/>
    <n v="4979.897516"/>
  </r>
  <r>
    <x v="7"/>
    <x v="2"/>
    <x v="55"/>
    <n v="3777.8532880000002"/>
  </r>
  <r>
    <x v="8"/>
    <x v="2"/>
    <x v="55"/>
    <n v="1543.1571839999999"/>
  </r>
  <r>
    <x v="3"/>
    <x v="2"/>
    <x v="55"/>
    <n v="343.44120799999996"/>
  </r>
  <r>
    <x v="4"/>
    <x v="2"/>
    <x v="55"/>
    <n v="858.60301999999979"/>
  </r>
  <r>
    <x v="9"/>
    <x v="2"/>
    <x v="55"/>
    <n v="827.00335199999995"/>
  </r>
  <r>
    <x v="5"/>
    <x v="2"/>
    <x v="55"/>
    <n v="343.44120799999996"/>
  </r>
  <r>
    <x v="15"/>
    <x v="2"/>
    <x v="55"/>
    <n v="4808.1769119999999"/>
  </r>
  <r>
    <x v="10"/>
    <x v="2"/>
    <x v="55"/>
    <n v="1202.044228"/>
  </r>
  <r>
    <x v="6"/>
    <x v="2"/>
    <x v="55"/>
    <n v="2404.088456"/>
  </r>
  <r>
    <x v="11"/>
    <x v="2"/>
    <x v="55"/>
    <n v="2573.4808079999998"/>
  </r>
  <r>
    <x v="12"/>
    <x v="2"/>
    <x v="55"/>
    <n v="515.16181200000005"/>
  </r>
  <r>
    <x v="16"/>
    <x v="2"/>
    <x v="55"/>
    <n v="1545.4854360000002"/>
  </r>
  <r>
    <x v="13"/>
    <x v="2"/>
    <x v="55"/>
    <n v="257.58090600000003"/>
  </r>
  <r>
    <x v="14"/>
    <x v="2"/>
    <x v="55"/>
    <n v="515.16181200000005"/>
  </r>
  <r>
    <x v="17"/>
    <x v="2"/>
    <x v="55"/>
    <n v="2575.8090599999991"/>
  </r>
  <r>
    <x v="18"/>
    <x v="2"/>
    <x v="55"/>
    <n v="686.88241599999992"/>
  </r>
  <r>
    <x v="6"/>
    <x v="3"/>
    <x v="56"/>
    <n v="4"/>
  </r>
  <r>
    <x v="2"/>
    <x v="3"/>
    <x v="56"/>
    <n v="4"/>
  </r>
  <r>
    <x v="1"/>
    <x v="3"/>
    <x v="56"/>
    <n v="4"/>
  </r>
  <r>
    <x v="3"/>
    <x v="3"/>
    <x v="56"/>
    <n v="5"/>
  </r>
  <r>
    <x v="4"/>
    <x v="3"/>
    <x v="56"/>
    <n v="5"/>
  </r>
  <r>
    <x v="5"/>
    <x v="3"/>
    <x v="56"/>
    <n v="5"/>
  </r>
  <r>
    <x v="8"/>
    <x v="3"/>
    <x v="56"/>
    <n v="10"/>
  </r>
  <r>
    <x v="11"/>
    <x v="3"/>
    <x v="56"/>
    <n v="10"/>
  </r>
  <r>
    <x v="9"/>
    <x v="3"/>
    <x v="56"/>
    <n v="10"/>
  </r>
  <r>
    <x v="7"/>
    <x v="3"/>
    <x v="56"/>
    <n v="10"/>
  </r>
  <r>
    <x v="12"/>
    <x v="3"/>
    <x v="56"/>
    <n v="10"/>
  </r>
  <r>
    <x v="17"/>
    <x v="3"/>
    <x v="56"/>
    <n v="2"/>
  </r>
  <r>
    <x v="16"/>
    <x v="3"/>
    <x v="56"/>
    <n v="10"/>
  </r>
  <r>
    <x v="15"/>
    <x v="3"/>
    <x v="56"/>
    <n v="10"/>
  </r>
  <r>
    <x v="18"/>
    <x v="3"/>
    <x v="56"/>
    <n v="10"/>
  </r>
  <r>
    <x v="14"/>
    <x v="3"/>
    <x v="56"/>
    <n v="10"/>
  </r>
  <r>
    <x v="13"/>
    <x v="3"/>
    <x v="56"/>
    <n v="8"/>
  </r>
  <r>
    <x v="0"/>
    <x v="3"/>
    <x v="56"/>
    <n v="8"/>
  </r>
  <r>
    <x v="10"/>
    <x v="3"/>
    <x v="56"/>
    <n v="8"/>
  </r>
  <r>
    <x v="19"/>
    <x v="4"/>
    <x v="5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E937F9-63D4-4AF7-9084-DCCD092DE045}" name="PivotTable1" cacheId="9082" applyNumberFormats="0" applyBorderFormats="0" applyFontFormats="0" applyPatternFormats="0" applyAlignmentFormats="0" applyWidthHeightFormats="1" dataCaption="Werte" updatedVersion="8" minRefreshableVersion="3" useAutoFormatting="1" itemPrintTitles="1" createdVersion="7" indent="0" outline="1" outlineData="1" multipleFieldFilters="0">
  <location ref="A3:S41" firstHeaderRow="1" firstDataRow="2" firstDataCol="1" rowPageCount="1" colPageCount="1"/>
  <pivotFields count="4">
    <pivotField axis="axisCol" showAll="0">
      <items count="40">
        <item m="1" x="26"/>
        <item m="1" x="36"/>
        <item m="1" x="37"/>
        <item m="1" x="27"/>
        <item m="1" x="22"/>
        <item m="1" x="34"/>
        <item m="1" x="30"/>
        <item m="1" x="25"/>
        <item m="1" x="23"/>
        <item m="1" x="20"/>
        <item m="1" x="32"/>
        <item m="1" x="21"/>
        <item m="1" x="29"/>
        <item m="1" x="38"/>
        <item m="1" x="24"/>
        <item m="1" x="28"/>
        <item m="1" x="35"/>
        <item m="1" x="33"/>
        <item m="1" x="31"/>
        <item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15"/>
        <item t="default"/>
      </items>
    </pivotField>
    <pivotField axis="axisPage" multipleItemSelectionAllowed="1" showAll="0">
      <items count="6">
        <item x="0"/>
        <item h="1" x="1"/>
        <item h="1" x="2"/>
        <item h="1" x="4"/>
        <item h="1" x="3"/>
        <item t="default"/>
      </items>
    </pivotField>
    <pivotField axis="axisRow" showAll="0">
      <items count="95">
        <item x="55"/>
        <item x="36"/>
        <item x="37"/>
        <item x="38"/>
        <item m="1" x="63"/>
        <item m="1" x="61"/>
        <item m="1" x="87"/>
        <item m="1" x="64"/>
        <item m="1" x="84"/>
        <item m="1" x="85"/>
        <item m="1" x="90"/>
        <item m="1" x="76"/>
        <item m="1" x="60"/>
        <item m="1" x="77"/>
        <item m="1" x="71"/>
        <item m="1" x="65"/>
        <item m="1" x="70"/>
        <item m="1" x="79"/>
        <item m="1" x="62"/>
        <item m="1" x="75"/>
        <item m="1" x="91"/>
        <item m="1" x="74"/>
        <item m="1" x="89"/>
        <item m="1" x="66"/>
        <item m="1" x="93"/>
        <item m="1" x="81"/>
        <item m="1" x="68"/>
        <item m="1" x="58"/>
        <item m="1" x="82"/>
        <item m="1" x="72"/>
        <item m="1" x="80"/>
        <item m="1" x="67"/>
        <item m="1" x="69"/>
        <item m="1" x="73"/>
        <item m="1" x="92"/>
        <item m="1" x="86"/>
        <item m="1" x="59"/>
        <item m="1" x="88"/>
        <item m="1" x="78"/>
        <item m="1" x="83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7"/>
        <item x="5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dataField="1" showAll="0"/>
  </pivotFields>
  <rowFields count="1">
    <field x="2"/>
  </rowFields>
  <rowItems count="37"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 t="grand">
      <x/>
    </i>
  </rowItems>
  <colFields count="1">
    <field x="0"/>
  </colFields>
  <colItems count="18"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8"/>
    </i>
    <i t="grand">
      <x/>
    </i>
  </colItems>
  <pageFields count="1">
    <pageField fld="1" hier="-1"/>
  </pageFields>
  <dataFields count="1">
    <dataField name="Summe von LoadDays" fld="3" baseField="2" baseItem="18" numFmtId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16A7430-D7C6-4B12-9D08-46FD6A848408}" name="PivotTable2" cacheId="9082" applyNumberFormats="0" applyBorderFormats="0" applyFontFormats="0" applyPatternFormats="0" applyAlignmentFormats="0" applyWidthHeightFormats="1" dataCaption="Werte" updatedVersion="8" minRefreshableVersion="3" useAutoFormatting="1" itemPrintTitles="1" createdVersion="7" indent="0" outline="1" outlineData="1" multipleFieldFilters="0">
  <location ref="D4:E24" firstHeaderRow="1" firstDataRow="1" firstDataCol="1" rowPageCount="1" colPageCount="1"/>
  <pivotFields count="4">
    <pivotField axis="axisRow" showAll="0">
      <items count="40">
        <item m="1" x="26"/>
        <item m="1" x="36"/>
        <item m="1" x="37"/>
        <item m="1" x="27"/>
        <item m="1" x="22"/>
        <item m="1" x="34"/>
        <item m="1" x="30"/>
        <item m="1" x="25"/>
        <item m="1" x="23"/>
        <item m="1" x="20"/>
        <item m="1" x="32"/>
        <item m="1" x="21"/>
        <item m="1" x="29"/>
        <item m="1" x="38"/>
        <item m="1" x="24"/>
        <item m="1" x="28"/>
        <item m="1" x="35"/>
        <item m="1" x="33"/>
        <item m="1" x="31"/>
        <item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15"/>
        <item t="default"/>
      </items>
    </pivotField>
    <pivotField axis="axisPage" multipleItemSelectionAllowed="1" showAll="0">
      <items count="6">
        <item h="1" x="0"/>
        <item h="1" x="1"/>
        <item h="1" x="2"/>
        <item h="1" x="4"/>
        <item x="3"/>
        <item t="default"/>
      </items>
    </pivotField>
    <pivotField showAll="0"/>
    <pivotField dataField="1" showAll="0"/>
  </pivotFields>
  <rowFields count="1">
    <field x="0"/>
  </rowFields>
  <rowItems count="20"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pageFields count="1">
    <pageField fld="1" hier="-1"/>
  </pageFields>
  <dataFields count="1">
    <dataField name="Summe von LoadDay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C3874D-4BC6-4770-9AF7-E60178A49892}" name="PivotTable1" cacheId="9082" applyNumberFormats="0" applyBorderFormats="0" applyFontFormats="0" applyPatternFormats="0" applyAlignmentFormats="0" applyWidthHeightFormats="1" dataCaption="Werte" updatedVersion="8" minRefreshableVersion="3" useAutoFormatting="1" itemPrintTitles="1" createdVersion="7" indent="0" outline="1" outlineData="1" multipleFieldFilters="0">
  <location ref="A4:B24" firstHeaderRow="1" firstDataRow="1" firstDataCol="1" rowPageCount="1" colPageCount="1"/>
  <pivotFields count="4">
    <pivotField axis="axisRow" showAll="0">
      <items count="40">
        <item m="1" x="26"/>
        <item m="1" x="36"/>
        <item m="1" x="37"/>
        <item m="1" x="27"/>
        <item m="1" x="22"/>
        <item m="1" x="34"/>
        <item m="1" x="30"/>
        <item m="1" x="25"/>
        <item m="1" x="23"/>
        <item m="1" x="20"/>
        <item m="1" x="32"/>
        <item m="1" x="21"/>
        <item m="1" x="29"/>
        <item m="1" x="38"/>
        <item m="1" x="24"/>
        <item m="1" x="28"/>
        <item m="1" x="35"/>
        <item m="1" x="33"/>
        <item m="1" x="31"/>
        <item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6"/>
        <item x="17"/>
        <item x="18"/>
        <item x="15"/>
        <item t="default"/>
      </items>
    </pivotField>
    <pivotField axis="axisPage" multipleItemSelectionAllowed="1" showAll="0">
      <items count="6">
        <item h="1" x="0"/>
        <item h="1" x="1"/>
        <item x="2"/>
        <item h="1" x="4"/>
        <item h="1" x="3"/>
        <item t="default"/>
      </items>
    </pivotField>
    <pivotField showAll="0"/>
    <pivotField dataField="1" showAll="0"/>
  </pivotFields>
  <rowFields count="1">
    <field x="0"/>
  </rowFields>
  <rowItems count="20"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pageFields count="1">
    <pageField fld="1" hier="-1"/>
  </pageFields>
  <dataFields count="1">
    <dataField name="Summe von LoadDay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75B0A-F8E3-4EE8-A09F-D5F56E2E8700}">
  <sheetPr>
    <tabColor theme="9" tint="0.79998168889431442"/>
  </sheetPr>
  <dimension ref="A1:AC44"/>
  <sheetViews>
    <sheetView tabSelected="1" workbookViewId="0"/>
  </sheetViews>
  <sheetFormatPr defaultColWidth="11.42578125" defaultRowHeight="15"/>
  <cols>
    <col min="1" max="1" width="44.140625" bestFit="1" customWidth="1"/>
    <col min="2" max="2" width="12.7109375" bestFit="1" customWidth="1"/>
    <col min="3" max="3" width="3.85546875" customWidth="1"/>
    <col min="4" max="20" width="9.85546875" style="6" customWidth="1"/>
    <col min="21" max="21" width="5.5703125" customWidth="1"/>
    <col min="22" max="22" width="45.28515625" customWidth="1"/>
    <col min="23" max="23" width="8.28515625" customWidth="1"/>
    <col min="24" max="24" width="12.42578125" customWidth="1"/>
    <col min="25" max="25" width="20.5703125" bestFit="1" customWidth="1"/>
    <col min="26" max="26" width="15.28515625" customWidth="1"/>
    <col min="27" max="27" width="14.85546875" bestFit="1" customWidth="1"/>
    <col min="28" max="28" width="15.85546875" style="1" bestFit="1" customWidth="1"/>
    <col min="29" max="29" width="11.140625" style="1" bestFit="1" customWidth="1"/>
  </cols>
  <sheetData>
    <row r="1" spans="1:29" ht="28.5">
      <c r="A1" s="10" t="s">
        <v>0</v>
      </c>
    </row>
    <row r="2" spans="1:29">
      <c r="A2" t="s">
        <v>1</v>
      </c>
      <c r="D2" s="11" t="s">
        <v>2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9" ht="100.5">
      <c r="B3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</row>
    <row r="4" spans="1:29">
      <c r="A4" t="s">
        <v>21</v>
      </c>
      <c r="B4">
        <v>5</v>
      </c>
      <c r="D4" s="8">
        <f t="shared" ref="D4:T4" si="0">SUMIFS(D9:D999,$B9:$B999,"&gt;="&amp;$B$4)</f>
        <v>11238.0300204375</v>
      </c>
      <c r="E4" s="8">
        <f t="shared" si="0"/>
        <v>3011.625</v>
      </c>
      <c r="F4" s="8">
        <f t="shared" si="0"/>
        <v>4199.375</v>
      </c>
      <c r="G4" s="8">
        <f t="shared" si="0"/>
        <v>3343.2115697875001</v>
      </c>
      <c r="H4" s="8">
        <f t="shared" si="0"/>
        <v>1210.4842652499999</v>
      </c>
      <c r="I4" s="8">
        <f t="shared" si="0"/>
        <v>233.625</v>
      </c>
      <c r="J4" s="8">
        <f t="shared" si="0"/>
        <v>567.5</v>
      </c>
      <c r="K4" s="8">
        <f t="shared" si="0"/>
        <v>204.75</v>
      </c>
      <c r="L4" s="8">
        <f t="shared" si="0"/>
        <v>538.2423288</v>
      </c>
      <c r="M4" s="8">
        <f t="shared" si="0"/>
        <v>2989.5093765249999</v>
      </c>
      <c r="N4" s="8">
        <f t="shared" si="0"/>
        <v>748.649998525</v>
      </c>
      <c r="O4" s="8">
        <f t="shared" si="0"/>
        <v>1270.75</v>
      </c>
      <c r="P4" s="8">
        <f t="shared" si="0"/>
        <v>901.4270183750001</v>
      </c>
      <c r="Q4" s="8">
        <f t="shared" si="0"/>
        <v>171.63749884999999</v>
      </c>
      <c r="R4" s="8">
        <f t="shared" si="0"/>
        <v>499.6048029625</v>
      </c>
      <c r="S4" s="8">
        <f t="shared" si="0"/>
        <v>64</v>
      </c>
      <c r="T4" s="8">
        <f t="shared" si="0"/>
        <v>85.61249995</v>
      </c>
    </row>
    <row r="5" spans="1:29">
      <c r="A5" t="s">
        <v>22</v>
      </c>
      <c r="D5" s="7">
        <f>VLOOKUP(D3,SkillCapacityLookUp!$A:$B,2,FALSE)/12</f>
        <v>744.12261733333344</v>
      </c>
      <c r="E5" s="7">
        <f>VLOOKUP(E3,SkillCapacityLookUp!$A:$B,2,FALSE)/12</f>
        <v>300.51105699999999</v>
      </c>
      <c r="F5" s="7">
        <f>VLOOKUP(F3,SkillCapacityLookUp!$A:$B,2,FALSE)/12</f>
        <v>414.99145966666669</v>
      </c>
      <c r="G5" s="7">
        <f>VLOOKUP(G3,SkillCapacityLookUp!$A:$B,2,FALSE)/12</f>
        <v>314.82110733333337</v>
      </c>
      <c r="H5" s="7">
        <f>VLOOKUP(H3,SkillCapacityLookUp!$A:$B,2,FALSE)/12</f>
        <v>128.59643199999999</v>
      </c>
      <c r="I5" s="7">
        <f>VLOOKUP(I3,SkillCapacityLookUp!$A:$B,2,FALSE)/12</f>
        <v>28.620100666666662</v>
      </c>
      <c r="J5" s="7">
        <f>VLOOKUP(J3,SkillCapacityLookUp!$A:$B,2,FALSE)/12</f>
        <v>71.550251666666654</v>
      </c>
      <c r="K5" s="7">
        <f>VLOOKUP(K3,SkillCapacityLookUp!$A:$B,2,FALSE)/12</f>
        <v>28.620100666666662</v>
      </c>
      <c r="L5" s="7">
        <f>VLOOKUP(L3,SkillCapacityLookUp!$A:$B,2,FALSE)/12</f>
        <v>68.916945999999996</v>
      </c>
      <c r="M5" s="7">
        <f>VLOOKUP(M3,SkillCapacityLookUp!$A:$B,2,FALSE)/12</f>
        <v>400.68140933333331</v>
      </c>
      <c r="N5" s="7">
        <f>VLOOKUP(N3,SkillCapacityLookUp!$A:$B,2,FALSE)/12</f>
        <v>100.17035233333333</v>
      </c>
      <c r="O5" s="7">
        <f>VLOOKUP(O3,SkillCapacityLookUp!$A:$B,2,FALSE)/12</f>
        <v>200.34070466666665</v>
      </c>
      <c r="P5" s="7">
        <f>VLOOKUP(P3,SkillCapacityLookUp!$A:$B,2,FALSE)/12</f>
        <v>214.45673399999998</v>
      </c>
      <c r="Q5" s="7">
        <f>VLOOKUP(Q3,SkillCapacityLookUp!$A:$B,2,FALSE)/12</f>
        <v>42.930151000000002</v>
      </c>
      <c r="R5" s="7">
        <f>VLOOKUP(R3,SkillCapacityLookUp!$A:$B,2,FALSE)/12</f>
        <v>128.79045300000001</v>
      </c>
      <c r="S5" s="7">
        <f>VLOOKUP(S3,SkillCapacityLookUp!$A:$B,2,FALSE)/12</f>
        <v>21.465075500000001</v>
      </c>
      <c r="T5" s="7">
        <f>VLOOKUP(T3,SkillCapacityLookUp!$A:$B,2,FALSE)/12</f>
        <v>42.930151000000002</v>
      </c>
    </row>
    <row r="6" spans="1:29">
      <c r="A6" t="s">
        <v>23</v>
      </c>
      <c r="D6" s="9">
        <f t="shared" ref="D6:J6" si="1">D4/D5</f>
        <v>15.102390061345721</v>
      </c>
      <c r="E6" s="9">
        <f t="shared" si="1"/>
        <v>10.02167783796388</v>
      </c>
      <c r="F6" s="9">
        <f t="shared" si="1"/>
        <v>10.119184147483567</v>
      </c>
      <c r="G6" s="9">
        <f t="shared" si="1"/>
        <v>10.619400961091531</v>
      </c>
      <c r="H6" s="9">
        <f t="shared" si="1"/>
        <v>9.4130470528917947</v>
      </c>
      <c r="I6" s="9">
        <f t="shared" si="1"/>
        <v>8.1629691915129783</v>
      </c>
      <c r="J6" s="9">
        <f t="shared" si="1"/>
        <v>7.9314885242309083</v>
      </c>
      <c r="K6" s="9">
        <f>K4/K5</f>
        <v>7.154062886943958</v>
      </c>
      <c r="L6" s="9">
        <f>L4/L5</f>
        <v>7.8100142278504334</v>
      </c>
      <c r="M6" s="9">
        <f>M4/M5</f>
        <v>7.4610633458114322</v>
      </c>
      <c r="N6" s="9">
        <f>N4/N5</f>
        <v>7.4737682466538997</v>
      </c>
      <c r="O6" s="9">
        <f>O4/O5</f>
        <v>6.3429446457938488</v>
      </c>
      <c r="P6" s="9">
        <f t="shared" ref="P6:T6" si="2">P4/P5</f>
        <v>4.2033047951527607</v>
      </c>
      <c r="Q6" s="9">
        <f t="shared" si="2"/>
        <v>3.9980641775520422</v>
      </c>
      <c r="R6" s="9">
        <f t="shared" si="2"/>
        <v>3.8792068148288905</v>
      </c>
      <c r="S6" s="9">
        <f>S4/S5</f>
        <v>2.9815874628533217</v>
      </c>
      <c r="T6" s="9">
        <f t="shared" si="2"/>
        <v>1.9942277852691457</v>
      </c>
    </row>
    <row r="7" spans="1:29">
      <c r="V7" s="16" t="s">
        <v>24</v>
      </c>
      <c r="W7" s="16"/>
      <c r="X7" s="16"/>
      <c r="Y7" s="15"/>
      <c r="Z7" s="15"/>
      <c r="AA7" s="15"/>
      <c r="AB7" s="18" t="s">
        <v>25</v>
      </c>
      <c r="AC7" s="18"/>
    </row>
    <row r="8" spans="1:29">
      <c r="A8" s="14" t="s">
        <v>26</v>
      </c>
      <c r="B8" s="14" t="s">
        <v>27</v>
      </c>
      <c r="D8" s="13" t="s">
        <v>28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V8" s="15" t="s">
        <v>26</v>
      </c>
      <c r="W8" s="15" t="s">
        <v>29</v>
      </c>
      <c r="X8" s="15" t="s">
        <v>30</v>
      </c>
      <c r="Y8" s="15" t="s">
        <v>31</v>
      </c>
      <c r="Z8" s="15" t="s">
        <v>32</v>
      </c>
      <c r="AA8" s="15" t="s">
        <v>33</v>
      </c>
      <c r="AB8" s="19" t="s">
        <v>34</v>
      </c>
      <c r="AC8" s="19" t="s">
        <v>35</v>
      </c>
    </row>
    <row r="9" spans="1:29">
      <c r="A9" t="s">
        <v>36</v>
      </c>
      <c r="B9">
        <v>50</v>
      </c>
      <c r="D9" s="7" cm="1">
        <f t="array" ref="D9">INDEX(Matrix!$B$5:$AZ100,VLOOKUP($A9,MatrixLookUp!$D:$E,2,FALSE),VLOOKUP(D$3,MatrixLookUp!$A:$B,2,FALSE))</f>
        <v>645</v>
      </c>
      <c r="E9" s="7" cm="1">
        <f t="array" ref="E9">INDEX(Matrix!$B$5:$AZ100,VLOOKUP($A9,MatrixLookUp!$D:$E,2,FALSE),VLOOKUP(E$3,MatrixLookUp!$A:$B,2,FALSE))</f>
        <v>86.25</v>
      </c>
      <c r="F9" s="7" cm="1">
        <f t="array" ref="F9">INDEX(Matrix!$B$5:$AZ100,VLOOKUP($A9,MatrixLookUp!$D:$E,2,FALSE),VLOOKUP(F$3,MatrixLookUp!$A:$B,2,FALSE))</f>
        <v>292.5</v>
      </c>
      <c r="G9" s="7" cm="1">
        <f t="array" ref="G9">INDEX(Matrix!$B$5:$AZ100,VLOOKUP($A9,MatrixLookUp!$D:$E,2,FALSE),VLOOKUP(G$3,MatrixLookUp!$A:$B,2,FALSE))</f>
        <v>0</v>
      </c>
      <c r="H9" s="7" cm="1">
        <f t="array" ref="H9">INDEX(Matrix!$B$5:$AZ100,VLOOKUP($A9,MatrixLookUp!$D:$E,2,FALSE),VLOOKUP(H$3,MatrixLookUp!$A:$B,2,FALSE))</f>
        <v>0</v>
      </c>
      <c r="I9" s="7" cm="1">
        <f t="array" ref="I9">INDEX(Matrix!$B$5:$AZ100,VLOOKUP($A9,MatrixLookUp!$D:$E,2,FALSE),VLOOKUP(I$3,MatrixLookUp!$A:$B,2,FALSE))</f>
        <v>7.5</v>
      </c>
      <c r="J9" s="7" cm="1">
        <f t="array" ref="J9">INDEX(Matrix!$B$5:$AZ100,VLOOKUP($A9,MatrixLookUp!$D:$E,2,FALSE),VLOOKUP(J$3,MatrixLookUp!$A:$B,2,FALSE))</f>
        <v>52.5</v>
      </c>
      <c r="K9" s="7" cm="1">
        <f t="array" ref="K9">INDEX(Matrix!$B$5:$AZ100,VLOOKUP($A9,MatrixLookUp!$D:$E,2,FALSE),VLOOKUP(K$3,MatrixLookUp!$A:$B,2,FALSE))</f>
        <v>15</v>
      </c>
      <c r="L9" s="7" cm="1">
        <f t="array" ref="L9">INDEX(Matrix!$B$5:$AZ100,VLOOKUP($A9,MatrixLookUp!$D:$E,2,FALSE),VLOOKUP(L$3,MatrixLookUp!$A:$B,2,FALSE))</f>
        <v>0</v>
      </c>
      <c r="M9" s="7" cm="1">
        <f t="array" ref="M9">INDEX(Matrix!$B$5:$AZ100,VLOOKUP($A9,MatrixLookUp!$D:$E,2,FALSE),VLOOKUP(M$3,MatrixLookUp!$A:$B,2,FALSE))</f>
        <v>0</v>
      </c>
      <c r="N9" s="7" cm="1">
        <f t="array" ref="N9">INDEX(Matrix!$B$5:$AZ100,VLOOKUP($A9,MatrixLookUp!$D:$E,2,FALSE),VLOOKUP(N$3,MatrixLookUp!$A:$B,2,FALSE))</f>
        <v>0</v>
      </c>
      <c r="O9" s="7" cm="1">
        <f t="array" ref="O9">INDEX(Matrix!$B$5:$AZ100,VLOOKUP($A9,MatrixLookUp!$D:$E,2,FALSE),VLOOKUP(O$3,MatrixLookUp!$A:$B,2,FALSE))</f>
        <v>125</v>
      </c>
      <c r="P9" s="7" cm="1">
        <f t="array" ref="P9">INDEX(Matrix!$B$5:$AZ100,VLOOKUP($A9,MatrixLookUp!$D:$E,2,FALSE),VLOOKUP(P$3,MatrixLookUp!$A:$B,2,FALSE))</f>
        <v>0</v>
      </c>
      <c r="Q9" s="7" cm="1">
        <f t="array" ref="Q9">INDEX(Matrix!$B$5:$AZ100,VLOOKUP($A9,MatrixLookUp!$D:$E,2,FALSE),VLOOKUP(Q$3,MatrixLookUp!$A:$B,2,FALSE))</f>
        <v>0</v>
      </c>
      <c r="R9" s="7" cm="1">
        <f t="array" ref="R9">INDEX(Matrix!$B$5:$AZ100,VLOOKUP($A9,MatrixLookUp!$D:$E,2,FALSE),VLOOKUP(R$3,MatrixLookUp!$A:$B,2,FALSE))</f>
        <v>0</v>
      </c>
      <c r="S9" s="7" cm="1">
        <f t="array" ref="S9">INDEX(Matrix!$B$5:$AZ100,VLOOKUP($A9,MatrixLookUp!$D:$E,2,FALSE),VLOOKUP(S$3,MatrixLookUp!$A:$B,2,FALSE))</f>
        <v>0</v>
      </c>
      <c r="T9" s="7" cm="1">
        <f t="array" ref="T9">INDEX(Matrix!$B$5:$AZ100,VLOOKUP($A9,MatrixLookUp!$D:$E,2,FALSE),VLOOKUP(T$3,MatrixLookUp!$A:$B,2,FALSE))</f>
        <v>0</v>
      </c>
      <c r="V9" s="20" t="str">
        <f>A9</f>
        <v>PRJ_Nil</v>
      </c>
      <c r="W9" s="17" t="str">
        <f>IF(B9&gt;=$B$4,"yes","no")</f>
        <v>yes</v>
      </c>
      <c r="X9" t="str">
        <f>IF(D9&gt;1,"yes","no")</f>
        <v>yes</v>
      </c>
      <c r="Y9" s="17" t="str" cm="1">
        <f t="array" ref="Y9">IF(X9="yes",D$3,INDEX(E$3:T$3,1,SUMPRODUCT((E9:T9=MAX(E9:T9))*COLUMN(E9:T9))-MIN(COLUMN(E9:T9))+1))</f>
        <v>SystemTest-B</v>
      </c>
      <c r="Z9" s="17">
        <f>VLOOKUP(Y9,SkillCapacityLookUp!A:B,2,FALSE)/12/(205/12)</f>
        <v>43.558397112195131</v>
      </c>
      <c r="AA9">
        <f>VLOOKUP(Y9,SkillCapacityLookUp!D:E,2,FALSE)</f>
        <v>8</v>
      </c>
      <c r="AB9" s="7">
        <f>IF(AND(W9="yes",X9="yes"),ROUND(D9/(MIN(Z9:AA9)*205/12)*205/12,0),0)</f>
        <v>81</v>
      </c>
      <c r="AC9" s="1" cm="1">
        <f t="array" ref="AC9">IF(AND(W9="yes",X9="no"),ROUND(INDEX(E9:T9,1,SUMPRODUCT((E9:T9=MAX(E9:T9))*COLUMN(E9:T9))-MIN(COLUMN(E9:T9))+1)/(MIN(Z9:AA9)*205/12)*205/12,0),0)</f>
        <v>0</v>
      </c>
    </row>
    <row r="10" spans="1:29">
      <c r="A10" t="s">
        <v>37</v>
      </c>
      <c r="B10">
        <v>50</v>
      </c>
      <c r="D10" s="7" cm="1">
        <f t="array" ref="D10">INDEX(Matrix!$B$5:$AZ101,VLOOKUP($A10,MatrixLookUp!$D:$E,2,FALSE),VLOOKUP(D$3,MatrixLookUp!$A:$B,2,FALSE))</f>
        <v>457.75</v>
      </c>
      <c r="E10" s="7" cm="1">
        <f t="array" ref="E10">INDEX(Matrix!$B$5:$AZ101,VLOOKUP($A10,MatrixLookUp!$D:$E,2,FALSE),VLOOKUP(E$3,MatrixLookUp!$A:$B,2,FALSE))</f>
        <v>0</v>
      </c>
      <c r="F10" s="7" cm="1">
        <f t="array" ref="F10">INDEX(Matrix!$B$5:$AZ101,VLOOKUP($A10,MatrixLookUp!$D:$E,2,FALSE),VLOOKUP(F$3,MatrixLookUp!$A:$B,2,FALSE))</f>
        <v>0</v>
      </c>
      <c r="G10" s="7" cm="1">
        <f t="array" ref="G10">INDEX(Matrix!$B$5:$AZ101,VLOOKUP($A10,MatrixLookUp!$D:$E,2,FALSE),VLOOKUP(G$3,MatrixLookUp!$A:$B,2,FALSE))</f>
        <v>146.5</v>
      </c>
      <c r="H10" s="7" cm="1">
        <f t="array" ref="H10">INDEX(Matrix!$B$5:$AZ101,VLOOKUP($A10,MatrixLookUp!$D:$E,2,FALSE),VLOOKUP(H$3,MatrixLookUp!$A:$B,2,FALSE))</f>
        <v>88.479166024999998</v>
      </c>
      <c r="I10" s="7" cm="1">
        <f t="array" ref="I10">INDEX(Matrix!$B$5:$AZ101,VLOOKUP($A10,MatrixLookUp!$D:$E,2,FALSE),VLOOKUP(I$3,MatrixLookUp!$A:$B,2,FALSE))</f>
        <v>0</v>
      </c>
      <c r="J10" s="7" cm="1">
        <f t="array" ref="J10">INDEX(Matrix!$B$5:$AZ101,VLOOKUP($A10,MatrixLookUp!$D:$E,2,FALSE),VLOOKUP(J$3,MatrixLookUp!$A:$B,2,FALSE))</f>
        <v>0</v>
      </c>
      <c r="K10" s="7" cm="1">
        <f t="array" ref="K10">INDEX(Matrix!$B$5:$AZ101,VLOOKUP($A10,MatrixLookUp!$D:$E,2,FALSE),VLOOKUP(K$3,MatrixLookUp!$A:$B,2,FALSE))</f>
        <v>0</v>
      </c>
      <c r="L10" s="7" cm="1">
        <f t="array" ref="L10">INDEX(Matrix!$B$5:$AZ101,VLOOKUP($A10,MatrixLookUp!$D:$E,2,FALSE),VLOOKUP(L$3,MatrixLookUp!$A:$B,2,FALSE))</f>
        <v>13.2499997625</v>
      </c>
      <c r="M10" s="7" cm="1">
        <f t="array" ref="M10">INDEX(Matrix!$B$5:$AZ101,VLOOKUP($A10,MatrixLookUp!$D:$E,2,FALSE),VLOOKUP(M$3,MatrixLookUp!$A:$B,2,FALSE))</f>
        <v>0</v>
      </c>
      <c r="N10" s="7" cm="1">
        <f t="array" ref="N10">INDEX(Matrix!$B$5:$AZ101,VLOOKUP($A10,MatrixLookUp!$D:$E,2,FALSE),VLOOKUP(N$3,MatrixLookUp!$A:$B,2,FALSE))</f>
        <v>15</v>
      </c>
      <c r="O10" s="7" cm="1">
        <f t="array" ref="O10">INDEX(Matrix!$B$5:$AZ101,VLOOKUP($A10,MatrixLookUp!$D:$E,2,FALSE),VLOOKUP(O$3,MatrixLookUp!$A:$B,2,FALSE))</f>
        <v>0</v>
      </c>
      <c r="P10" s="7" cm="1">
        <f t="array" ref="P10">INDEX(Matrix!$B$5:$AZ101,VLOOKUP($A10,MatrixLookUp!$D:$E,2,FALSE),VLOOKUP(P$3,MatrixLookUp!$A:$B,2,FALSE))</f>
        <v>60.270833737499999</v>
      </c>
      <c r="Q10" s="7" cm="1">
        <f t="array" ref="Q10">INDEX(Matrix!$B$5:$AZ101,VLOOKUP($A10,MatrixLookUp!$D:$E,2,FALSE),VLOOKUP(Q$3,MatrixLookUp!$A:$B,2,FALSE))</f>
        <v>6.1875</v>
      </c>
      <c r="R10" s="7" cm="1">
        <f t="array" ref="R10">INDEX(Matrix!$B$5:$AZ101,VLOOKUP($A10,MatrixLookUp!$D:$E,2,FALSE),VLOOKUP(R$3,MatrixLookUp!$A:$B,2,FALSE))</f>
        <v>0</v>
      </c>
      <c r="S10" s="7" cm="1">
        <f t="array" ref="S10">INDEX(Matrix!$B$5:$AZ101,VLOOKUP($A10,MatrixLookUp!$D:$E,2,FALSE),VLOOKUP(S$3,MatrixLookUp!$A:$B,2,FALSE))</f>
        <v>15</v>
      </c>
      <c r="T10" s="7" cm="1">
        <f t="array" ref="T10">INDEX(Matrix!$B$5:$AZ101,VLOOKUP($A10,MatrixLookUp!$D:$E,2,FALSE),VLOOKUP(T$3,MatrixLookUp!$A:$B,2,FALSE))</f>
        <v>3.375</v>
      </c>
      <c r="V10" s="20" t="str">
        <f t="shared" ref="V10:V44" si="3">A10</f>
        <v>PRJ_Amazonas</v>
      </c>
      <c r="W10" s="17" t="str">
        <f t="shared" ref="W10:W44" si="4">IF(B10&gt;=$B$4,"yes","no")</f>
        <v>yes</v>
      </c>
      <c r="X10" t="str">
        <f t="shared" ref="X10:X44" si="5">IF(D10&gt;1,"yes","no")</f>
        <v>yes</v>
      </c>
      <c r="Y10" s="17" t="str" cm="1">
        <f t="array" ref="Y10">IF(X10="yes",D$3,INDEX(E$3:T$3,1,SUMPRODUCT((E10:T10=MAX(E10:T10))*COLUMN(E10:T10))-MIN(COLUMN(E10:T10))+1))</f>
        <v>SystemTest-B</v>
      </c>
      <c r="Z10" s="17">
        <f>VLOOKUP(Y10,SkillCapacityLookUp!A:B,2,FALSE)/12/(205/12)</f>
        <v>43.558397112195131</v>
      </c>
      <c r="AA10">
        <f>VLOOKUP(Y10,SkillCapacityLookUp!D:E,2,FALSE)</f>
        <v>8</v>
      </c>
      <c r="AB10" s="7">
        <f t="shared" ref="AB10:AB44" si="6">IF(AND(W10="yes",X10="yes"),ROUND(D10/(MIN(Z10:AA10)*205/12)*205/12,0),0)</f>
        <v>57</v>
      </c>
      <c r="AC10" s="1" cm="1">
        <f t="array" ref="AC10">IF(AND(W10="yes",X10="no"),ROUND(INDEX(E10:T10,1,SUMPRODUCT((E10:T10=MAX(E10:T10))*COLUMN(E10:T10))-MIN(COLUMN(E10:T10))+1)/(MIN(Z10:AA10)*205/12)*205/12,0),0)</f>
        <v>0</v>
      </c>
    </row>
    <row r="11" spans="1:29">
      <c r="A11" t="s">
        <v>38</v>
      </c>
      <c r="B11">
        <v>50</v>
      </c>
      <c r="D11" s="7" cm="1">
        <f t="array" ref="D11">INDEX(Matrix!$B$5:$AZ102,VLOOKUP($A11,MatrixLookUp!$D:$E,2,FALSE),VLOOKUP(D$3,MatrixLookUp!$A:$B,2,FALSE))</f>
        <v>329.75</v>
      </c>
      <c r="E11" s="7" cm="1">
        <f t="array" ref="E11">INDEX(Matrix!$B$5:$AZ102,VLOOKUP($A11,MatrixLookUp!$D:$E,2,FALSE),VLOOKUP(E$3,MatrixLookUp!$A:$B,2,FALSE))</f>
        <v>18.75</v>
      </c>
      <c r="F11" s="7" cm="1">
        <f t="array" ref="F11">INDEX(Matrix!$B$5:$AZ102,VLOOKUP($A11,MatrixLookUp!$D:$E,2,FALSE),VLOOKUP(F$3,MatrixLookUp!$A:$B,2,FALSE))</f>
        <v>35.625</v>
      </c>
      <c r="G11" s="7" cm="1">
        <f t="array" ref="G11">INDEX(Matrix!$B$5:$AZ102,VLOOKUP($A11,MatrixLookUp!$D:$E,2,FALSE),VLOOKUP(G$3,MatrixLookUp!$A:$B,2,FALSE))</f>
        <v>0</v>
      </c>
      <c r="H11" s="7" cm="1">
        <f t="array" ref="H11">INDEX(Matrix!$B$5:$AZ102,VLOOKUP($A11,MatrixLookUp!$D:$E,2,FALSE),VLOOKUP(H$3,MatrixLookUp!$A:$B,2,FALSE))</f>
        <v>25.083333249999999</v>
      </c>
      <c r="I11" s="7" cm="1">
        <f t="array" ref="I11">INDEX(Matrix!$B$5:$AZ102,VLOOKUP($A11,MatrixLookUp!$D:$E,2,FALSE),VLOOKUP(I$3,MatrixLookUp!$A:$B,2,FALSE))</f>
        <v>1.875</v>
      </c>
      <c r="J11" s="7" cm="1">
        <f t="array" ref="J11">INDEX(Matrix!$B$5:$AZ102,VLOOKUP($A11,MatrixLookUp!$D:$E,2,FALSE),VLOOKUP(J$3,MatrixLookUp!$A:$B,2,FALSE))</f>
        <v>18.125</v>
      </c>
      <c r="K11" s="7" cm="1">
        <f t="array" ref="K11">INDEX(Matrix!$B$5:$AZ102,VLOOKUP($A11,MatrixLookUp!$D:$E,2,FALSE),VLOOKUP(K$3,MatrixLookUp!$A:$B,2,FALSE))</f>
        <v>11.875</v>
      </c>
      <c r="L11" s="7" cm="1">
        <f t="array" ref="L11">INDEX(Matrix!$B$5:$AZ102,VLOOKUP($A11,MatrixLookUp!$D:$E,2,FALSE),VLOOKUP(L$3,MatrixLookUp!$A:$B,2,FALSE))</f>
        <v>7.2083332499999999</v>
      </c>
      <c r="M11" s="7" cm="1">
        <f t="array" ref="M11">INDEX(Matrix!$B$5:$AZ102,VLOOKUP($A11,MatrixLookUp!$D:$E,2,FALSE),VLOOKUP(M$3,MatrixLookUp!$A:$B,2,FALSE))</f>
        <v>593.75</v>
      </c>
      <c r="N11" s="7" cm="1">
        <f t="array" ref="N11">INDEX(Matrix!$B$5:$AZ102,VLOOKUP($A11,MatrixLookUp!$D:$E,2,FALSE),VLOOKUP(N$3,MatrixLookUp!$A:$B,2,FALSE))</f>
        <v>109.24999905</v>
      </c>
      <c r="O11" s="7" cm="1">
        <f t="array" ref="O11">INDEX(Matrix!$B$5:$AZ102,VLOOKUP($A11,MatrixLookUp!$D:$E,2,FALSE),VLOOKUP(O$3,MatrixLookUp!$A:$B,2,FALSE))</f>
        <v>10</v>
      </c>
      <c r="P11" s="7" cm="1">
        <f t="array" ref="P11">INDEX(Matrix!$B$5:$AZ102,VLOOKUP($A11,MatrixLookUp!$D:$E,2,FALSE),VLOOKUP(P$3,MatrixLookUp!$A:$B,2,FALSE))</f>
        <v>123.83333349999999</v>
      </c>
      <c r="Q11" s="7" cm="1">
        <f t="array" ref="Q11">INDEX(Matrix!$B$5:$AZ102,VLOOKUP($A11,MatrixLookUp!$D:$E,2,FALSE),VLOOKUP(Q$3,MatrixLookUp!$A:$B,2,FALSE))</f>
        <v>32.5</v>
      </c>
      <c r="R11" s="7" cm="1">
        <f t="array" ref="R11">INDEX(Matrix!$B$5:$AZ102,VLOOKUP($A11,MatrixLookUp!$D:$E,2,FALSE),VLOOKUP(R$3,MatrixLookUp!$A:$B,2,FALSE))</f>
        <v>0</v>
      </c>
      <c r="S11" s="7" cm="1">
        <f t="array" ref="S11">INDEX(Matrix!$B$5:$AZ102,VLOOKUP($A11,MatrixLookUp!$D:$E,2,FALSE),VLOOKUP(S$3,MatrixLookUp!$A:$B,2,FALSE))</f>
        <v>0</v>
      </c>
      <c r="T11" s="7" cm="1">
        <f t="array" ref="T11">INDEX(Matrix!$B$5:$AZ102,VLOOKUP($A11,MatrixLookUp!$D:$E,2,FALSE),VLOOKUP(T$3,MatrixLookUp!$A:$B,2,FALSE))</f>
        <v>33.75</v>
      </c>
      <c r="V11" s="20" t="str">
        <f t="shared" si="3"/>
        <v>PRJ_Jangtsekiang</v>
      </c>
      <c r="W11" s="17" t="str">
        <f t="shared" si="4"/>
        <v>yes</v>
      </c>
      <c r="X11" t="str">
        <f t="shared" si="5"/>
        <v>yes</v>
      </c>
      <c r="Y11" s="17" t="str" cm="1">
        <f t="array" ref="Y11">IF(X11="yes",D$3,INDEX(E$3:T$3,1,SUMPRODUCT((E11:T11=MAX(E11:T11))*COLUMN(E11:T11))-MIN(COLUMN(E11:T11))+1))</f>
        <v>SystemTest-B</v>
      </c>
      <c r="Z11" s="17">
        <f>VLOOKUP(Y11,SkillCapacityLookUp!A:B,2,FALSE)/12/(205/12)</f>
        <v>43.558397112195131</v>
      </c>
      <c r="AA11">
        <f>VLOOKUP(Y11,SkillCapacityLookUp!D:E,2,FALSE)</f>
        <v>8</v>
      </c>
      <c r="AB11" s="7">
        <f t="shared" si="6"/>
        <v>41</v>
      </c>
      <c r="AC11" s="1" cm="1">
        <f t="array" ref="AC11">IF(AND(W11="yes",X11="no"),ROUND(INDEX(E11:T11,1,SUMPRODUCT((E11:T11=MAX(E11:T11))*COLUMN(E11:T11))-MIN(COLUMN(E11:T11))+1)/(MIN(Z11:AA11)*205/12)*205/12,0),0)</f>
        <v>0</v>
      </c>
    </row>
    <row r="12" spans="1:29">
      <c r="A12" t="s">
        <v>39</v>
      </c>
      <c r="B12">
        <v>50</v>
      </c>
      <c r="D12" s="7" cm="1">
        <f t="array" ref="D12">INDEX(Matrix!$B$5:$AZ103,VLOOKUP($A12,MatrixLookUp!$D:$E,2,FALSE),VLOOKUP(D$3,MatrixLookUp!$A:$B,2,FALSE))</f>
        <v>0</v>
      </c>
      <c r="E12" s="7" cm="1">
        <f t="array" ref="E12">INDEX(Matrix!$B$5:$AZ103,VLOOKUP($A12,MatrixLookUp!$D:$E,2,FALSE),VLOOKUP(E$3,MatrixLookUp!$A:$B,2,FALSE))</f>
        <v>0</v>
      </c>
      <c r="F12" s="7" cm="1">
        <f t="array" ref="F12">INDEX(Matrix!$B$5:$AZ103,VLOOKUP($A12,MatrixLookUp!$D:$E,2,FALSE),VLOOKUP(F$3,MatrixLookUp!$A:$B,2,FALSE))</f>
        <v>0</v>
      </c>
      <c r="G12" s="7" cm="1">
        <f t="array" ref="G12">INDEX(Matrix!$B$5:$AZ103,VLOOKUP($A12,MatrixLookUp!$D:$E,2,FALSE),VLOOKUP(G$3,MatrixLookUp!$A:$B,2,FALSE))</f>
        <v>28.125</v>
      </c>
      <c r="H12" s="7" cm="1">
        <f t="array" ref="H12">INDEX(Matrix!$B$5:$AZ103,VLOOKUP($A12,MatrixLookUp!$D:$E,2,FALSE),VLOOKUP(H$3,MatrixLookUp!$A:$B,2,FALSE))</f>
        <v>15.000000099999999</v>
      </c>
      <c r="I12" s="7" cm="1">
        <f t="array" ref="I12">INDEX(Matrix!$B$5:$AZ103,VLOOKUP($A12,MatrixLookUp!$D:$E,2,FALSE),VLOOKUP(I$3,MatrixLookUp!$A:$B,2,FALSE))</f>
        <v>0</v>
      </c>
      <c r="J12" s="7" cm="1">
        <f t="array" ref="J12">INDEX(Matrix!$B$5:$AZ103,VLOOKUP($A12,MatrixLookUp!$D:$E,2,FALSE),VLOOKUP(J$3,MatrixLookUp!$A:$B,2,FALSE))</f>
        <v>7.5</v>
      </c>
      <c r="K12" s="7" cm="1">
        <f t="array" ref="K12">INDEX(Matrix!$B$5:$AZ103,VLOOKUP($A12,MatrixLookUp!$D:$E,2,FALSE),VLOOKUP(K$3,MatrixLookUp!$A:$B,2,FALSE))</f>
        <v>9.5</v>
      </c>
      <c r="L12" s="7" cm="1">
        <f t="array" ref="L12">INDEX(Matrix!$B$5:$AZ103,VLOOKUP($A12,MatrixLookUp!$D:$E,2,FALSE),VLOOKUP(L$3,MatrixLookUp!$A:$B,2,FALSE))</f>
        <v>7.5000000499999997</v>
      </c>
      <c r="M12" s="7" cm="1">
        <f t="array" ref="M12">INDEX(Matrix!$B$5:$AZ103,VLOOKUP($A12,MatrixLookUp!$D:$E,2,FALSE),VLOOKUP(M$3,MatrixLookUp!$A:$B,2,FALSE))</f>
        <v>0</v>
      </c>
      <c r="N12" s="7" cm="1">
        <f t="array" ref="N12">INDEX(Matrix!$B$5:$AZ103,VLOOKUP($A12,MatrixLookUp!$D:$E,2,FALSE),VLOOKUP(N$3,MatrixLookUp!$A:$B,2,FALSE))</f>
        <v>0</v>
      </c>
      <c r="O12" s="7" cm="1">
        <f t="array" ref="O12">INDEX(Matrix!$B$5:$AZ103,VLOOKUP($A12,MatrixLookUp!$D:$E,2,FALSE),VLOOKUP(O$3,MatrixLookUp!$A:$B,2,FALSE))</f>
        <v>2.5</v>
      </c>
      <c r="P12" s="7" cm="1">
        <f t="array" ref="P12">INDEX(Matrix!$B$5:$AZ103,VLOOKUP($A12,MatrixLookUp!$D:$E,2,FALSE),VLOOKUP(P$3,MatrixLookUp!$A:$B,2,FALSE))</f>
        <v>7.5000000499999997</v>
      </c>
      <c r="Q12" s="7" cm="1">
        <f t="array" ref="Q12">INDEX(Matrix!$B$5:$AZ103,VLOOKUP($A12,MatrixLookUp!$D:$E,2,FALSE),VLOOKUP(Q$3,MatrixLookUp!$A:$B,2,FALSE))</f>
        <v>0</v>
      </c>
      <c r="R12" s="7" cm="1">
        <f t="array" ref="R12">INDEX(Matrix!$B$5:$AZ103,VLOOKUP($A12,MatrixLookUp!$D:$E,2,FALSE),VLOOKUP(R$3,MatrixLookUp!$A:$B,2,FALSE))</f>
        <v>9.375</v>
      </c>
      <c r="S12" s="7" cm="1">
        <f t="array" ref="S12">INDEX(Matrix!$B$5:$AZ103,VLOOKUP($A12,MatrixLookUp!$D:$E,2,FALSE),VLOOKUP(S$3,MatrixLookUp!$A:$B,2,FALSE))</f>
        <v>0</v>
      </c>
      <c r="T12" s="7" cm="1">
        <f t="array" ref="T12">INDEX(Matrix!$B$5:$AZ103,VLOOKUP($A12,MatrixLookUp!$D:$E,2,FALSE),VLOOKUP(T$3,MatrixLookUp!$A:$B,2,FALSE))</f>
        <v>0</v>
      </c>
      <c r="V12" s="20" t="str">
        <f t="shared" si="3"/>
        <v>PRJ_Mississippi</v>
      </c>
      <c r="W12" s="17" t="str">
        <f t="shared" si="4"/>
        <v>yes</v>
      </c>
      <c r="X12" t="str">
        <f t="shared" si="5"/>
        <v>no</v>
      </c>
      <c r="Y12" s="17" t="str" cm="1">
        <f t="array" ref="Y12">IF(X12="yes",D$3,INDEX(E$3:T$3,1,SUMPRODUCT((E12:T12=MAX(E12:T12))*COLUMN(E12:T12))-MIN(COLUMN(E12:T12))+1))</f>
        <v>SoftwareDev-D</v>
      </c>
      <c r="Z12" s="17">
        <f>VLOOKUP(Y12,SkillCapacityLookUp!A:B,2,FALSE)/12/(205/12)</f>
        <v>18.428552624390246</v>
      </c>
      <c r="AA12">
        <f>VLOOKUP(Y12,SkillCapacityLookUp!D:E,2,FALSE)</f>
        <v>10</v>
      </c>
      <c r="AB12" s="7">
        <f t="shared" si="6"/>
        <v>0</v>
      </c>
      <c r="AC12" s="1" cm="1">
        <f t="array" ref="AC12">IF(AND(W12="yes",X12="no"),ROUND(INDEX(E12:T12,1,SUMPRODUCT((E12:T12=MAX(E12:T12))*COLUMN(E12:T12))-MIN(COLUMN(E12:T12))+1)/(MIN(Z12:AA12)*205/12)*205/12,0),0)</f>
        <v>3</v>
      </c>
    </row>
    <row r="13" spans="1:29">
      <c r="A13" t="s">
        <v>40</v>
      </c>
      <c r="B13">
        <v>50</v>
      </c>
      <c r="D13" s="7" cm="1">
        <f t="array" ref="D13">INDEX(Matrix!$B$5:$AZ104,VLOOKUP($A13,MatrixLookUp!$D:$E,2,FALSE),VLOOKUP(D$3,MatrixLookUp!$A:$B,2,FALSE))</f>
        <v>362.5</v>
      </c>
      <c r="E13" s="7" cm="1">
        <f t="array" ref="E13">INDEX(Matrix!$B$5:$AZ104,VLOOKUP($A13,MatrixLookUp!$D:$E,2,FALSE),VLOOKUP(E$3,MatrixLookUp!$A:$B,2,FALSE))</f>
        <v>354</v>
      </c>
      <c r="F13" s="7" cm="1">
        <f t="array" ref="F13">INDEX(Matrix!$B$5:$AZ104,VLOOKUP($A13,MatrixLookUp!$D:$E,2,FALSE),VLOOKUP(F$3,MatrixLookUp!$A:$B,2,FALSE))</f>
        <v>229.25</v>
      </c>
      <c r="G13" s="7" cm="1">
        <f t="array" ref="G13">INDEX(Matrix!$B$5:$AZ104,VLOOKUP($A13,MatrixLookUp!$D:$E,2,FALSE),VLOOKUP(G$3,MatrixLookUp!$A:$B,2,FALSE))</f>
        <v>0</v>
      </c>
      <c r="H13" s="7" cm="1">
        <f t="array" ref="H13">INDEX(Matrix!$B$5:$AZ104,VLOOKUP($A13,MatrixLookUp!$D:$E,2,FALSE),VLOOKUP(H$3,MatrixLookUp!$A:$B,2,FALSE))</f>
        <v>0</v>
      </c>
      <c r="I13" s="7" cm="1">
        <f t="array" ref="I13">INDEX(Matrix!$B$5:$AZ104,VLOOKUP($A13,MatrixLookUp!$D:$E,2,FALSE),VLOOKUP(I$3,MatrixLookUp!$A:$B,2,FALSE))</f>
        <v>0</v>
      </c>
      <c r="J13" s="7" cm="1">
        <f t="array" ref="J13">INDEX(Matrix!$B$5:$AZ104,VLOOKUP($A13,MatrixLookUp!$D:$E,2,FALSE),VLOOKUP(J$3,MatrixLookUp!$A:$B,2,FALSE))</f>
        <v>0</v>
      </c>
      <c r="K13" s="7" cm="1">
        <f t="array" ref="K13">INDEX(Matrix!$B$5:$AZ104,VLOOKUP($A13,MatrixLookUp!$D:$E,2,FALSE),VLOOKUP(K$3,MatrixLookUp!$A:$B,2,FALSE))</f>
        <v>0</v>
      </c>
      <c r="L13" s="7" cm="1">
        <f t="array" ref="L13">INDEX(Matrix!$B$5:$AZ104,VLOOKUP($A13,MatrixLookUp!$D:$E,2,FALSE),VLOOKUP(L$3,MatrixLookUp!$A:$B,2,FALSE))</f>
        <v>0</v>
      </c>
      <c r="M13" s="7" cm="1">
        <f t="array" ref="M13">INDEX(Matrix!$B$5:$AZ104,VLOOKUP($A13,MatrixLookUp!$D:$E,2,FALSE),VLOOKUP(M$3,MatrixLookUp!$A:$B,2,FALSE))</f>
        <v>0</v>
      </c>
      <c r="N13" s="7" cm="1">
        <f t="array" ref="N13">INDEX(Matrix!$B$5:$AZ104,VLOOKUP($A13,MatrixLookUp!$D:$E,2,FALSE),VLOOKUP(N$3,MatrixLookUp!$A:$B,2,FALSE))</f>
        <v>12.625</v>
      </c>
      <c r="O13" s="7" cm="1">
        <f t="array" ref="O13">INDEX(Matrix!$B$5:$AZ104,VLOOKUP($A13,MatrixLookUp!$D:$E,2,FALSE),VLOOKUP(O$3,MatrixLookUp!$A:$B,2,FALSE))</f>
        <v>0</v>
      </c>
      <c r="P13" s="7" cm="1">
        <f t="array" ref="P13">INDEX(Matrix!$B$5:$AZ104,VLOOKUP($A13,MatrixLookUp!$D:$E,2,FALSE),VLOOKUP(P$3,MatrixLookUp!$A:$B,2,FALSE))</f>
        <v>0</v>
      </c>
      <c r="Q13" s="7" cm="1">
        <f t="array" ref="Q13">INDEX(Matrix!$B$5:$AZ104,VLOOKUP($A13,MatrixLookUp!$D:$E,2,FALSE),VLOOKUP(Q$3,MatrixLookUp!$A:$B,2,FALSE))</f>
        <v>0</v>
      </c>
      <c r="R13" s="7" cm="1">
        <f t="array" ref="R13">INDEX(Matrix!$B$5:$AZ104,VLOOKUP($A13,MatrixLookUp!$D:$E,2,FALSE),VLOOKUP(R$3,MatrixLookUp!$A:$B,2,FALSE))</f>
        <v>0</v>
      </c>
      <c r="S13" s="7" cm="1">
        <f t="array" ref="S13">INDEX(Matrix!$B$5:$AZ104,VLOOKUP($A13,MatrixLookUp!$D:$E,2,FALSE),VLOOKUP(S$3,MatrixLookUp!$A:$B,2,FALSE))</f>
        <v>4</v>
      </c>
      <c r="T13" s="7" cm="1">
        <f t="array" ref="T13">INDEX(Matrix!$B$5:$AZ104,VLOOKUP($A13,MatrixLookUp!$D:$E,2,FALSE),VLOOKUP(T$3,MatrixLookUp!$A:$B,2,FALSE))</f>
        <v>0</v>
      </c>
      <c r="V13" s="20" t="str">
        <f t="shared" si="3"/>
        <v>PRJ_Jenissei</v>
      </c>
      <c r="W13" s="17" t="str">
        <f t="shared" si="4"/>
        <v>yes</v>
      </c>
      <c r="X13" t="str">
        <f t="shared" si="5"/>
        <v>yes</v>
      </c>
      <c r="Y13" s="17" t="str" cm="1">
        <f t="array" ref="Y13">IF(X13="yes",D$3,INDEX(E$3:T$3,1,SUMPRODUCT((E13:T13=MAX(E13:T13))*COLUMN(E13:T13))-MIN(COLUMN(E13:T13))+1))</f>
        <v>SystemTest-B</v>
      </c>
      <c r="Z13" s="17">
        <f>VLOOKUP(Y13,SkillCapacityLookUp!A:B,2,FALSE)/12/(205/12)</f>
        <v>43.558397112195131</v>
      </c>
      <c r="AA13">
        <f>VLOOKUP(Y13,SkillCapacityLookUp!D:E,2,FALSE)</f>
        <v>8</v>
      </c>
      <c r="AB13" s="7">
        <f t="shared" si="6"/>
        <v>45</v>
      </c>
      <c r="AC13" s="1" cm="1">
        <f t="array" ref="AC13">IF(AND(W13="yes",X13="no"),ROUND(INDEX(E13:T13,1,SUMPRODUCT((E13:T13=MAX(E13:T13))*COLUMN(E13:T13))-MIN(COLUMN(E13:T13))+1)/(MIN(Z13:AA13)*205/12)*205/12,0),0)</f>
        <v>0</v>
      </c>
    </row>
    <row r="14" spans="1:29">
      <c r="A14" t="s">
        <v>41</v>
      </c>
      <c r="B14">
        <v>50</v>
      </c>
      <c r="D14" s="7" cm="1">
        <f t="array" ref="D14">INDEX(Matrix!$B$5:$AZ105,VLOOKUP($A14,MatrixLookUp!$D:$E,2,FALSE),VLOOKUP(D$3,MatrixLookUp!$A:$B,2,FALSE))</f>
        <v>811.75001526250003</v>
      </c>
      <c r="E14" s="7" cm="1">
        <f t="array" ref="E14">INDEX(Matrix!$B$5:$AZ105,VLOOKUP($A14,MatrixLookUp!$D:$E,2,FALSE),VLOOKUP(E$3,MatrixLookUp!$A:$B,2,FALSE))</f>
        <v>225.625</v>
      </c>
      <c r="F14" s="7" cm="1">
        <f t="array" ref="F14">INDEX(Matrix!$B$5:$AZ105,VLOOKUP($A14,MatrixLookUp!$D:$E,2,FALSE),VLOOKUP(F$3,MatrixLookUp!$A:$B,2,FALSE))</f>
        <v>263.75</v>
      </c>
      <c r="G14" s="7" cm="1">
        <f t="array" ref="G14">INDEX(Matrix!$B$5:$AZ105,VLOOKUP($A14,MatrixLookUp!$D:$E,2,FALSE),VLOOKUP(G$3,MatrixLookUp!$A:$B,2,FALSE))</f>
        <v>0</v>
      </c>
      <c r="H14" s="7" cm="1">
        <f t="array" ref="H14">INDEX(Matrix!$B$5:$AZ105,VLOOKUP($A14,MatrixLookUp!$D:$E,2,FALSE),VLOOKUP(H$3,MatrixLookUp!$A:$B,2,FALSE))</f>
        <v>46.651043899999998</v>
      </c>
      <c r="I14" s="7" cm="1">
        <f t="array" ref="I14">INDEX(Matrix!$B$5:$AZ105,VLOOKUP($A14,MatrixLookUp!$D:$E,2,FALSE),VLOOKUP(I$3,MatrixLookUp!$A:$B,2,FALSE))</f>
        <v>31</v>
      </c>
      <c r="J14" s="7" cm="1">
        <f t="array" ref="J14">INDEX(Matrix!$B$5:$AZ105,VLOOKUP($A14,MatrixLookUp!$D:$E,2,FALSE),VLOOKUP(J$3,MatrixLookUp!$A:$B,2,FALSE))</f>
        <v>40.375</v>
      </c>
      <c r="K14" s="7" cm="1">
        <f t="array" ref="K14">INDEX(Matrix!$B$5:$AZ105,VLOOKUP($A14,MatrixLookUp!$D:$E,2,FALSE),VLOOKUP(K$3,MatrixLookUp!$A:$B,2,FALSE))</f>
        <v>6.875</v>
      </c>
      <c r="L14" s="7" cm="1">
        <f t="array" ref="L14">INDEX(Matrix!$B$5:$AZ105,VLOOKUP($A14,MatrixLookUp!$D:$E,2,FALSE),VLOOKUP(L$3,MatrixLookUp!$A:$B,2,FALSE))</f>
        <v>0</v>
      </c>
      <c r="M14" s="7" cm="1">
        <f t="array" ref="M14">INDEX(Matrix!$B$5:$AZ105,VLOOKUP($A14,MatrixLookUp!$D:$E,2,FALSE),VLOOKUP(M$3,MatrixLookUp!$A:$B,2,FALSE))</f>
        <v>197.38437652499999</v>
      </c>
      <c r="N14" s="7" cm="1">
        <f t="array" ref="N14">INDEX(Matrix!$B$5:$AZ105,VLOOKUP($A14,MatrixLookUp!$D:$E,2,FALSE),VLOOKUP(N$3,MatrixLookUp!$A:$B,2,FALSE))</f>
        <v>0</v>
      </c>
      <c r="O14" s="7" cm="1">
        <f t="array" ref="O14">INDEX(Matrix!$B$5:$AZ105,VLOOKUP($A14,MatrixLookUp!$D:$E,2,FALSE),VLOOKUP(O$3,MatrixLookUp!$A:$B,2,FALSE))</f>
        <v>112.5</v>
      </c>
      <c r="P14" s="7" cm="1">
        <f t="array" ref="P14">INDEX(Matrix!$B$5:$AZ105,VLOOKUP($A14,MatrixLookUp!$D:$E,2,FALSE),VLOOKUP(P$3,MatrixLookUp!$A:$B,2,FALSE))</f>
        <v>95.264583587499999</v>
      </c>
      <c r="Q14" s="7" cm="1">
        <f t="array" ref="Q14">INDEX(Matrix!$B$5:$AZ105,VLOOKUP($A14,MatrixLookUp!$D:$E,2,FALSE),VLOOKUP(Q$3,MatrixLookUp!$A:$B,2,FALSE))</f>
        <v>19.44999885</v>
      </c>
      <c r="R14" s="7" cm="1">
        <f t="array" ref="R14">INDEX(Matrix!$B$5:$AZ105,VLOOKUP($A14,MatrixLookUp!$D:$E,2,FALSE),VLOOKUP(R$3,MatrixLookUp!$A:$B,2,FALSE))</f>
        <v>0</v>
      </c>
      <c r="S14" s="7" cm="1">
        <f t="array" ref="S14">INDEX(Matrix!$B$5:$AZ105,VLOOKUP($A14,MatrixLookUp!$D:$E,2,FALSE),VLOOKUP(S$3,MatrixLookUp!$A:$B,2,FALSE))</f>
        <v>0</v>
      </c>
      <c r="T14" s="7" cm="1">
        <f t="array" ref="T14">INDEX(Matrix!$B$5:$AZ105,VLOOKUP($A14,MatrixLookUp!$D:$E,2,FALSE),VLOOKUP(T$3,MatrixLookUp!$A:$B,2,FALSE))</f>
        <v>9.4874999500000001</v>
      </c>
      <c r="V14" s="20" t="str">
        <f t="shared" si="3"/>
        <v>PRJ_Ob</v>
      </c>
      <c r="W14" s="17" t="str">
        <f t="shared" si="4"/>
        <v>yes</v>
      </c>
      <c r="X14" t="str">
        <f t="shared" si="5"/>
        <v>yes</v>
      </c>
      <c r="Y14" s="17" t="str" cm="1">
        <f t="array" ref="Y14">IF(X14="yes",D$3,INDEX(E$3:T$3,1,SUMPRODUCT((E14:T14=MAX(E14:T14))*COLUMN(E14:T14))-MIN(COLUMN(E14:T14))+1))</f>
        <v>SystemTest-B</v>
      </c>
      <c r="Z14" s="17">
        <f>VLOOKUP(Y14,SkillCapacityLookUp!A:B,2,FALSE)/12/(205/12)</f>
        <v>43.558397112195131</v>
      </c>
      <c r="AA14">
        <f>VLOOKUP(Y14,SkillCapacityLookUp!D:E,2,FALSE)</f>
        <v>8</v>
      </c>
      <c r="AB14" s="7">
        <f t="shared" si="6"/>
        <v>101</v>
      </c>
      <c r="AC14" s="1" cm="1">
        <f t="array" ref="AC14">IF(AND(W14="yes",X14="no"),ROUND(INDEX(E14:T14,1,SUMPRODUCT((E14:T14=MAX(E14:T14))*COLUMN(E14:T14))-MIN(COLUMN(E14:T14))+1)/(MIN(Z14:AA14)*205/12)*205/12,0),0)</f>
        <v>0</v>
      </c>
    </row>
    <row r="15" spans="1:29">
      <c r="A15" t="s">
        <v>42</v>
      </c>
      <c r="B15">
        <v>30</v>
      </c>
      <c r="D15" s="7" cm="1">
        <f t="array" ref="D15">INDEX(Matrix!$B$5:$AZ114,VLOOKUP($A15,MatrixLookUp!$D:$E,2,FALSE),VLOOKUP(D$3,MatrixLookUp!$A:$B,2,FALSE))</f>
        <v>0</v>
      </c>
      <c r="E15" s="7" cm="1">
        <f t="array" ref="E15">INDEX(Matrix!$B$5:$AZ114,VLOOKUP($A15,MatrixLookUp!$D:$E,2,FALSE),VLOOKUP(E$3,MatrixLookUp!$A:$B,2,FALSE))</f>
        <v>18.75</v>
      </c>
      <c r="F15" s="7" cm="1">
        <f t="array" ref="F15">INDEX(Matrix!$B$5:$AZ114,VLOOKUP($A15,MatrixLookUp!$D:$E,2,FALSE),VLOOKUP(F$3,MatrixLookUp!$A:$B,2,FALSE))</f>
        <v>135.625</v>
      </c>
      <c r="G15" s="7" cm="1">
        <f t="array" ref="G15">INDEX(Matrix!$B$5:$AZ114,VLOOKUP($A15,MatrixLookUp!$D:$E,2,FALSE),VLOOKUP(G$3,MatrixLookUp!$A:$B,2,FALSE))</f>
        <v>0</v>
      </c>
      <c r="H15" s="7" cm="1">
        <f t="array" ref="H15">INDEX(Matrix!$B$5:$AZ114,VLOOKUP($A15,MatrixLookUp!$D:$E,2,FALSE),VLOOKUP(H$3,MatrixLookUp!$A:$B,2,FALSE))</f>
        <v>0</v>
      </c>
      <c r="I15" s="7" cm="1">
        <f t="array" ref="I15">INDEX(Matrix!$B$5:$AZ114,VLOOKUP($A15,MatrixLookUp!$D:$E,2,FALSE),VLOOKUP(I$3,MatrixLookUp!$A:$B,2,FALSE))</f>
        <v>0</v>
      </c>
      <c r="J15" s="7" cm="1">
        <f t="array" ref="J15">INDEX(Matrix!$B$5:$AZ114,VLOOKUP($A15,MatrixLookUp!$D:$E,2,FALSE),VLOOKUP(J$3,MatrixLookUp!$A:$B,2,FALSE))</f>
        <v>0</v>
      </c>
      <c r="K15" s="7" cm="1">
        <f t="array" ref="K15">INDEX(Matrix!$B$5:$AZ114,VLOOKUP($A15,MatrixLookUp!$D:$E,2,FALSE),VLOOKUP(K$3,MatrixLookUp!$A:$B,2,FALSE))</f>
        <v>0</v>
      </c>
      <c r="L15" s="7" cm="1">
        <f t="array" ref="L15">INDEX(Matrix!$B$5:$AZ114,VLOOKUP($A15,MatrixLookUp!$D:$E,2,FALSE),VLOOKUP(L$3,MatrixLookUp!$A:$B,2,FALSE))</f>
        <v>0</v>
      </c>
      <c r="M15" s="7" cm="1">
        <f t="array" ref="M15">INDEX(Matrix!$B$5:$AZ114,VLOOKUP($A15,MatrixLookUp!$D:$E,2,FALSE),VLOOKUP(M$3,MatrixLookUp!$A:$B,2,FALSE))</f>
        <v>0</v>
      </c>
      <c r="N15" s="7" cm="1">
        <f t="array" ref="N15">INDEX(Matrix!$B$5:$AZ114,VLOOKUP($A15,MatrixLookUp!$D:$E,2,FALSE),VLOOKUP(N$3,MatrixLookUp!$A:$B,2,FALSE))</f>
        <v>0</v>
      </c>
      <c r="O15" s="7" cm="1">
        <f t="array" ref="O15">INDEX(Matrix!$B$5:$AZ114,VLOOKUP($A15,MatrixLookUp!$D:$E,2,FALSE),VLOOKUP(O$3,MatrixLookUp!$A:$B,2,FALSE))</f>
        <v>0</v>
      </c>
      <c r="P15" s="7" cm="1">
        <f t="array" ref="P15">INDEX(Matrix!$B$5:$AZ114,VLOOKUP($A15,MatrixLookUp!$D:$E,2,FALSE),VLOOKUP(P$3,MatrixLookUp!$A:$B,2,FALSE))</f>
        <v>0</v>
      </c>
      <c r="Q15" s="7" cm="1">
        <f t="array" ref="Q15">INDEX(Matrix!$B$5:$AZ114,VLOOKUP($A15,MatrixLookUp!$D:$E,2,FALSE),VLOOKUP(Q$3,MatrixLookUp!$A:$B,2,FALSE))</f>
        <v>0</v>
      </c>
      <c r="R15" s="7" cm="1">
        <f t="array" ref="R15">INDEX(Matrix!$B$5:$AZ114,VLOOKUP($A15,MatrixLookUp!$D:$E,2,FALSE),VLOOKUP(R$3,MatrixLookUp!$A:$B,2,FALSE))</f>
        <v>0</v>
      </c>
      <c r="S15" s="7" cm="1">
        <f t="array" ref="S15">INDEX(Matrix!$B$5:$AZ114,VLOOKUP($A15,MatrixLookUp!$D:$E,2,FALSE),VLOOKUP(S$3,MatrixLookUp!$A:$B,2,FALSE))</f>
        <v>0</v>
      </c>
      <c r="T15" s="7" cm="1">
        <f t="array" ref="T15">INDEX(Matrix!$B$5:$AZ114,VLOOKUP($A15,MatrixLookUp!$D:$E,2,FALSE),VLOOKUP(T$3,MatrixLookUp!$A:$B,2,FALSE))</f>
        <v>0</v>
      </c>
      <c r="V15" s="20" t="str">
        <f t="shared" si="3"/>
        <v>PRJ_Amur</v>
      </c>
      <c r="W15" s="17" t="str">
        <f t="shared" si="4"/>
        <v>yes</v>
      </c>
      <c r="X15" t="str">
        <f t="shared" si="5"/>
        <v>no</v>
      </c>
      <c r="Y15" s="17" t="str" cm="1">
        <f t="array" ref="Y15">IF(X15="yes",D$3,INDEX(E$3:T$3,1,SUMPRODUCT((E15:T15=MAX(E15:T15))*COLUMN(E15:T15))-MIN(COLUMN(E15:T15))+1))</f>
        <v>MechanicalDesign-A</v>
      </c>
      <c r="Z15" s="17">
        <f>VLOOKUP(Y15,SkillCapacityLookUp!A:B,2,FALSE)/12/(205/12)</f>
        <v>24.292183004878051</v>
      </c>
      <c r="AA15">
        <f>VLOOKUP(Y15,SkillCapacityLookUp!D:E,2,FALSE)</f>
        <v>4</v>
      </c>
      <c r="AB15" s="7">
        <f t="shared" si="6"/>
        <v>0</v>
      </c>
      <c r="AC15" s="1" cm="1">
        <f t="array" ref="AC15">IF(AND(W15="yes",X15="no"),ROUND(INDEX(E15:T15,1,SUMPRODUCT((E15:T15=MAX(E15:T15))*COLUMN(E15:T15))-MIN(COLUMN(E15:T15))+1)/(MIN(Z15:AA15)*205/12)*205/12,0),0)</f>
        <v>34</v>
      </c>
    </row>
    <row r="16" spans="1:29">
      <c r="A16" t="s">
        <v>43</v>
      </c>
      <c r="B16">
        <v>50</v>
      </c>
      <c r="D16" s="7" cm="1">
        <f t="array" ref="D16">INDEX(Matrix!$B$5:$AZ106,VLOOKUP($A16,MatrixLookUp!$D:$E,2,FALSE),VLOOKUP(D$3,MatrixLookUp!$A:$B,2,FALSE))</f>
        <v>143.55000017499998</v>
      </c>
      <c r="E16" s="7" cm="1">
        <f t="array" ref="E16">INDEX(Matrix!$B$5:$AZ106,VLOOKUP($A16,MatrixLookUp!$D:$E,2,FALSE),VLOOKUP(E$3,MatrixLookUp!$A:$B,2,FALSE))</f>
        <v>186.25</v>
      </c>
      <c r="F16" s="7" cm="1">
        <f t="array" ref="F16">INDEX(Matrix!$B$5:$AZ106,VLOOKUP($A16,MatrixLookUp!$D:$E,2,FALSE),VLOOKUP(F$3,MatrixLookUp!$A:$B,2,FALSE))</f>
        <v>352.5</v>
      </c>
      <c r="G16" s="7" cm="1">
        <f t="array" ref="G16">INDEX(Matrix!$B$5:$AZ106,VLOOKUP($A16,MatrixLookUp!$D:$E,2,FALSE),VLOOKUP(G$3,MatrixLookUp!$A:$B,2,FALSE))</f>
        <v>22.5</v>
      </c>
      <c r="H16" s="7" cm="1">
        <f t="array" ref="H16">INDEX(Matrix!$B$5:$AZ106,VLOOKUP($A16,MatrixLookUp!$D:$E,2,FALSE),VLOOKUP(H$3,MatrixLookUp!$A:$B,2,FALSE))</f>
        <v>201.48857114999996</v>
      </c>
      <c r="I16" s="7" cm="1">
        <f t="array" ref="I16">INDEX(Matrix!$B$5:$AZ106,VLOOKUP($A16,MatrixLookUp!$D:$E,2,FALSE),VLOOKUP(I$3,MatrixLookUp!$A:$B,2,FALSE))</f>
        <v>68.75</v>
      </c>
      <c r="J16" s="7" cm="1">
        <f t="array" ref="J16">INDEX(Matrix!$B$5:$AZ106,VLOOKUP($A16,MatrixLookUp!$D:$E,2,FALSE),VLOOKUP(J$3,MatrixLookUp!$A:$B,2,FALSE))</f>
        <v>126.875</v>
      </c>
      <c r="K16" s="7" cm="1">
        <f t="array" ref="K16">INDEX(Matrix!$B$5:$AZ106,VLOOKUP($A16,MatrixLookUp!$D:$E,2,FALSE),VLOOKUP(K$3,MatrixLookUp!$A:$B,2,FALSE))</f>
        <v>37.5</v>
      </c>
      <c r="L16" s="7" cm="1">
        <f t="array" ref="L16">INDEX(Matrix!$B$5:$AZ106,VLOOKUP($A16,MatrixLookUp!$D:$E,2,FALSE),VLOOKUP(L$3,MatrixLookUp!$A:$B,2,FALSE))</f>
        <v>25.611428249999999</v>
      </c>
      <c r="M16" s="7" cm="1">
        <f t="array" ref="M16">INDEX(Matrix!$B$5:$AZ106,VLOOKUP($A16,MatrixLookUp!$D:$E,2,FALSE),VLOOKUP(M$3,MatrixLookUp!$A:$B,2,FALSE))</f>
        <v>0</v>
      </c>
      <c r="N16" s="7" cm="1">
        <f t="array" ref="N16">INDEX(Matrix!$B$5:$AZ106,VLOOKUP($A16,MatrixLookUp!$D:$E,2,FALSE),VLOOKUP(N$3,MatrixLookUp!$A:$B,2,FALSE))</f>
        <v>0</v>
      </c>
      <c r="O16" s="7" cm="1">
        <f t="array" ref="O16">INDEX(Matrix!$B$5:$AZ106,VLOOKUP($A16,MatrixLookUp!$D:$E,2,FALSE),VLOOKUP(O$3,MatrixLookUp!$A:$B,2,FALSE))</f>
        <v>216</v>
      </c>
      <c r="P16" s="7" cm="1">
        <f t="array" ref="P16">INDEX(Matrix!$B$5:$AZ106,VLOOKUP($A16,MatrixLookUp!$D:$E,2,FALSE),VLOOKUP(P$3,MatrixLookUp!$A:$B,2,FALSE))</f>
        <v>45.150000124999998</v>
      </c>
      <c r="Q16" s="7" cm="1">
        <f t="array" ref="Q16">INDEX(Matrix!$B$5:$AZ106,VLOOKUP($A16,MatrixLookUp!$D:$E,2,FALSE),VLOOKUP(Q$3,MatrixLookUp!$A:$B,2,FALSE))</f>
        <v>0</v>
      </c>
      <c r="R16" s="7" cm="1">
        <f t="array" ref="R16">INDEX(Matrix!$B$5:$AZ106,VLOOKUP($A16,MatrixLookUp!$D:$E,2,FALSE),VLOOKUP(R$3,MatrixLookUp!$A:$B,2,FALSE))</f>
        <v>0</v>
      </c>
      <c r="S16" s="7" cm="1">
        <f t="array" ref="S16">INDEX(Matrix!$B$5:$AZ106,VLOOKUP($A16,MatrixLookUp!$D:$E,2,FALSE),VLOOKUP(S$3,MatrixLookUp!$A:$B,2,FALSE))</f>
        <v>0</v>
      </c>
      <c r="T16" s="7" cm="1">
        <f t="array" ref="T16">INDEX(Matrix!$B$5:$AZ106,VLOOKUP($A16,MatrixLookUp!$D:$E,2,FALSE),VLOOKUP(T$3,MatrixLookUp!$A:$B,2,FALSE))</f>
        <v>0</v>
      </c>
      <c r="V16" s="20" t="str">
        <f t="shared" si="3"/>
        <v>PRJ_HwangHo</v>
      </c>
      <c r="W16" s="17" t="str">
        <f t="shared" si="4"/>
        <v>yes</v>
      </c>
      <c r="X16" t="str">
        <f t="shared" si="5"/>
        <v>yes</v>
      </c>
      <c r="Y16" s="17" t="str" cm="1">
        <f t="array" ref="Y16">IF(X16="yes",D$3,INDEX(E$3:T$3,1,SUMPRODUCT((E16:T16=MAX(E16:T16))*COLUMN(E16:T16))-MIN(COLUMN(E16:T16))+1))</f>
        <v>SystemTest-B</v>
      </c>
      <c r="Z16" s="17">
        <f>VLOOKUP(Y16,SkillCapacityLookUp!A:B,2,FALSE)/12/(205/12)</f>
        <v>43.558397112195131</v>
      </c>
      <c r="AA16">
        <f>VLOOKUP(Y16,SkillCapacityLookUp!D:E,2,FALSE)</f>
        <v>8</v>
      </c>
      <c r="AB16" s="7">
        <f t="shared" si="6"/>
        <v>18</v>
      </c>
      <c r="AC16" s="1" cm="1">
        <f t="array" ref="AC16">IF(AND(W16="yes",X16="no"),ROUND(INDEX(E16:T16,1,SUMPRODUCT((E16:T16=MAX(E16:T16))*COLUMN(E16:T16))-MIN(COLUMN(E16:T16))+1)/(MIN(Z16:AA16)*205/12)*205/12,0),0)</f>
        <v>0</v>
      </c>
    </row>
    <row r="17" spans="1:29">
      <c r="A17" t="s">
        <v>44</v>
      </c>
      <c r="B17">
        <v>50</v>
      </c>
      <c r="D17" s="7" cm="1">
        <f t="array" ref="D17">INDEX(Matrix!$B$5:$AZ107,VLOOKUP($A17,MatrixLookUp!$D:$E,2,FALSE),VLOOKUP(D$3,MatrixLookUp!$A:$B,2,FALSE))</f>
        <v>0</v>
      </c>
      <c r="E17" s="7" cm="1">
        <f t="array" ref="E17">INDEX(Matrix!$B$5:$AZ107,VLOOKUP($A17,MatrixLookUp!$D:$E,2,FALSE),VLOOKUP(E$3,MatrixLookUp!$A:$B,2,FALSE))</f>
        <v>0</v>
      </c>
      <c r="F17" s="7" cm="1">
        <f t="array" ref="F17">INDEX(Matrix!$B$5:$AZ107,VLOOKUP($A17,MatrixLookUp!$D:$E,2,FALSE),VLOOKUP(F$3,MatrixLookUp!$A:$B,2,FALSE))</f>
        <v>250.5</v>
      </c>
      <c r="G17" s="7" cm="1">
        <f t="array" ref="G17">INDEX(Matrix!$B$5:$AZ107,VLOOKUP($A17,MatrixLookUp!$D:$E,2,FALSE),VLOOKUP(G$3,MatrixLookUp!$A:$B,2,FALSE))</f>
        <v>0</v>
      </c>
      <c r="H17" s="7" cm="1">
        <f t="array" ref="H17">INDEX(Matrix!$B$5:$AZ107,VLOOKUP($A17,MatrixLookUp!$D:$E,2,FALSE),VLOOKUP(H$3,MatrixLookUp!$A:$B,2,FALSE))</f>
        <v>0</v>
      </c>
      <c r="I17" s="7" cm="1">
        <f t="array" ref="I17">INDEX(Matrix!$B$5:$AZ107,VLOOKUP($A17,MatrixLookUp!$D:$E,2,FALSE),VLOOKUP(I$3,MatrixLookUp!$A:$B,2,FALSE))</f>
        <v>0</v>
      </c>
      <c r="J17" s="7" cm="1">
        <f t="array" ref="J17">INDEX(Matrix!$B$5:$AZ107,VLOOKUP($A17,MatrixLookUp!$D:$E,2,FALSE),VLOOKUP(J$3,MatrixLookUp!$A:$B,2,FALSE))</f>
        <v>0</v>
      </c>
      <c r="K17" s="7" cm="1">
        <f t="array" ref="K17">INDEX(Matrix!$B$5:$AZ107,VLOOKUP($A17,MatrixLookUp!$D:$E,2,FALSE),VLOOKUP(K$3,MatrixLookUp!$A:$B,2,FALSE))</f>
        <v>0</v>
      </c>
      <c r="L17" s="7" cm="1">
        <f t="array" ref="L17">INDEX(Matrix!$B$5:$AZ107,VLOOKUP($A17,MatrixLookUp!$D:$E,2,FALSE),VLOOKUP(L$3,MatrixLookUp!$A:$B,2,FALSE))</f>
        <v>0</v>
      </c>
      <c r="M17" s="7" cm="1">
        <f t="array" ref="M17">INDEX(Matrix!$B$5:$AZ107,VLOOKUP($A17,MatrixLookUp!$D:$E,2,FALSE),VLOOKUP(M$3,MatrixLookUp!$A:$B,2,FALSE))</f>
        <v>0</v>
      </c>
      <c r="N17" s="7" cm="1">
        <f t="array" ref="N17">INDEX(Matrix!$B$5:$AZ107,VLOOKUP($A17,MatrixLookUp!$D:$E,2,FALSE),VLOOKUP(N$3,MatrixLookUp!$A:$B,2,FALSE))</f>
        <v>0</v>
      </c>
      <c r="O17" s="7" cm="1">
        <f t="array" ref="O17">INDEX(Matrix!$B$5:$AZ107,VLOOKUP($A17,MatrixLookUp!$D:$E,2,FALSE),VLOOKUP(O$3,MatrixLookUp!$A:$B,2,FALSE))</f>
        <v>0</v>
      </c>
      <c r="P17" s="7" cm="1">
        <f t="array" ref="P17">INDEX(Matrix!$B$5:$AZ107,VLOOKUP($A17,MatrixLookUp!$D:$E,2,FALSE),VLOOKUP(P$3,MatrixLookUp!$A:$B,2,FALSE))</f>
        <v>202.5</v>
      </c>
      <c r="Q17" s="7" cm="1">
        <f t="array" ref="Q17">INDEX(Matrix!$B$5:$AZ107,VLOOKUP($A17,MatrixLookUp!$D:$E,2,FALSE),VLOOKUP(Q$3,MatrixLookUp!$A:$B,2,FALSE))</f>
        <v>0</v>
      </c>
      <c r="R17" s="7" cm="1">
        <f t="array" ref="R17">INDEX(Matrix!$B$5:$AZ107,VLOOKUP($A17,MatrixLookUp!$D:$E,2,FALSE),VLOOKUP(R$3,MatrixLookUp!$A:$B,2,FALSE))</f>
        <v>0</v>
      </c>
      <c r="S17" s="7" cm="1">
        <f t="array" ref="S17">INDEX(Matrix!$B$5:$AZ107,VLOOKUP($A17,MatrixLookUp!$D:$E,2,FALSE),VLOOKUP(S$3,MatrixLookUp!$A:$B,2,FALSE))</f>
        <v>0</v>
      </c>
      <c r="T17" s="7" cm="1">
        <f t="array" ref="T17">INDEX(Matrix!$B$5:$AZ107,VLOOKUP($A17,MatrixLookUp!$D:$E,2,FALSE),VLOOKUP(T$3,MatrixLookUp!$A:$B,2,FALSE))</f>
        <v>0</v>
      </c>
      <c r="V17" s="20" t="str">
        <f t="shared" si="3"/>
        <v>PRJ_Kongo</v>
      </c>
      <c r="W17" s="17" t="str">
        <f t="shared" si="4"/>
        <v>yes</v>
      </c>
      <c r="X17" t="str">
        <f t="shared" si="5"/>
        <v>no</v>
      </c>
      <c r="Y17" s="17" t="str" cm="1">
        <f t="array" ref="Y17">IF(X17="yes",D$3,INDEX(E$3:T$3,1,SUMPRODUCT((E17:T17=MAX(E17:T17))*COLUMN(E17:T17))-MIN(COLUMN(E17:T17))+1))</f>
        <v>MechanicalDesign-A</v>
      </c>
      <c r="Z17" s="17">
        <f>VLOOKUP(Y17,SkillCapacityLookUp!A:B,2,FALSE)/12/(205/12)</f>
        <v>24.292183004878051</v>
      </c>
      <c r="AA17">
        <f>VLOOKUP(Y17,SkillCapacityLookUp!D:E,2,FALSE)</f>
        <v>4</v>
      </c>
      <c r="AB17" s="7">
        <f t="shared" si="6"/>
        <v>0</v>
      </c>
      <c r="AC17" s="1" cm="1">
        <f t="array" ref="AC17">IF(AND(W17="yes",X17="no"),ROUND(INDEX(E17:T17,1,SUMPRODUCT((E17:T17=MAX(E17:T17))*COLUMN(E17:T17))-MIN(COLUMN(E17:T17))+1)/(MIN(Z17:AA17)*205/12)*205/12,0),0)</f>
        <v>63</v>
      </c>
    </row>
    <row r="18" spans="1:29">
      <c r="A18" t="s">
        <v>45</v>
      </c>
      <c r="B18">
        <v>40</v>
      </c>
      <c r="D18" s="7" cm="1">
        <f t="array" ref="D18">INDEX(Matrix!$B$5:$AZ108,VLOOKUP($A18,MatrixLookUp!$D:$E,2,FALSE),VLOOKUP(D$3,MatrixLookUp!$A:$B,2,FALSE))</f>
        <v>0</v>
      </c>
      <c r="E18" s="7" cm="1">
        <f t="array" ref="E18">INDEX(Matrix!$B$5:$AZ108,VLOOKUP($A18,MatrixLookUp!$D:$E,2,FALSE),VLOOKUP(E$3,MatrixLookUp!$A:$B,2,FALSE))</f>
        <v>0</v>
      </c>
      <c r="F18" s="7" cm="1">
        <f t="array" ref="F18">INDEX(Matrix!$B$5:$AZ108,VLOOKUP($A18,MatrixLookUp!$D:$E,2,FALSE),VLOOKUP(F$3,MatrixLookUp!$A:$B,2,FALSE))</f>
        <v>15</v>
      </c>
      <c r="G18" s="7" cm="1">
        <f t="array" ref="G18">INDEX(Matrix!$B$5:$AZ108,VLOOKUP($A18,MatrixLookUp!$D:$E,2,FALSE),VLOOKUP(G$3,MatrixLookUp!$A:$B,2,FALSE))</f>
        <v>0</v>
      </c>
      <c r="H18" s="7" cm="1">
        <f t="array" ref="H18">INDEX(Matrix!$B$5:$AZ108,VLOOKUP($A18,MatrixLookUp!$D:$E,2,FALSE),VLOOKUP(H$3,MatrixLookUp!$A:$B,2,FALSE))</f>
        <v>0</v>
      </c>
      <c r="I18" s="7" cm="1">
        <f t="array" ref="I18">INDEX(Matrix!$B$5:$AZ108,VLOOKUP($A18,MatrixLookUp!$D:$E,2,FALSE),VLOOKUP(I$3,MatrixLookUp!$A:$B,2,FALSE))</f>
        <v>0</v>
      </c>
      <c r="J18" s="7" cm="1">
        <f t="array" ref="J18">INDEX(Matrix!$B$5:$AZ108,VLOOKUP($A18,MatrixLookUp!$D:$E,2,FALSE),VLOOKUP(J$3,MatrixLookUp!$A:$B,2,FALSE))</f>
        <v>0</v>
      </c>
      <c r="K18" s="7" cm="1">
        <f t="array" ref="K18">INDEX(Matrix!$B$5:$AZ108,VLOOKUP($A18,MatrixLookUp!$D:$E,2,FALSE),VLOOKUP(K$3,MatrixLookUp!$A:$B,2,FALSE))</f>
        <v>5.25</v>
      </c>
      <c r="L18" s="7" cm="1">
        <f t="array" ref="L18">INDEX(Matrix!$B$5:$AZ108,VLOOKUP($A18,MatrixLookUp!$D:$E,2,FALSE),VLOOKUP(L$3,MatrixLookUp!$A:$B,2,FALSE))</f>
        <v>0</v>
      </c>
      <c r="M18" s="7" cm="1">
        <f t="array" ref="M18">INDEX(Matrix!$B$5:$AZ108,VLOOKUP($A18,MatrixLookUp!$D:$E,2,FALSE),VLOOKUP(M$3,MatrixLookUp!$A:$B,2,FALSE))</f>
        <v>0</v>
      </c>
      <c r="N18" s="7" cm="1">
        <f t="array" ref="N18">INDEX(Matrix!$B$5:$AZ108,VLOOKUP($A18,MatrixLookUp!$D:$E,2,FALSE),VLOOKUP(N$3,MatrixLookUp!$A:$B,2,FALSE))</f>
        <v>0</v>
      </c>
      <c r="O18" s="7" cm="1">
        <f t="array" ref="O18">INDEX(Matrix!$B$5:$AZ108,VLOOKUP($A18,MatrixLookUp!$D:$E,2,FALSE),VLOOKUP(O$3,MatrixLookUp!$A:$B,2,FALSE))</f>
        <v>11.25</v>
      </c>
      <c r="P18" s="7" cm="1">
        <f t="array" ref="P18">INDEX(Matrix!$B$5:$AZ108,VLOOKUP($A18,MatrixLookUp!$D:$E,2,FALSE),VLOOKUP(P$3,MatrixLookUp!$A:$B,2,FALSE))</f>
        <v>0</v>
      </c>
      <c r="Q18" s="7" cm="1">
        <f t="array" ref="Q18">INDEX(Matrix!$B$5:$AZ108,VLOOKUP($A18,MatrixLookUp!$D:$E,2,FALSE),VLOOKUP(Q$3,MatrixLookUp!$A:$B,2,FALSE))</f>
        <v>0</v>
      </c>
      <c r="R18" s="7" cm="1">
        <f t="array" ref="R18">INDEX(Matrix!$B$5:$AZ108,VLOOKUP($A18,MatrixLookUp!$D:$E,2,FALSE),VLOOKUP(R$3,MatrixLookUp!$A:$B,2,FALSE))</f>
        <v>0</v>
      </c>
      <c r="S18" s="7" cm="1">
        <f t="array" ref="S18">INDEX(Matrix!$B$5:$AZ108,VLOOKUP($A18,MatrixLookUp!$D:$E,2,FALSE),VLOOKUP(S$3,MatrixLookUp!$A:$B,2,FALSE))</f>
        <v>0</v>
      </c>
      <c r="T18" s="7" cm="1">
        <f t="array" ref="T18">INDEX(Matrix!$B$5:$AZ108,VLOOKUP($A18,MatrixLookUp!$D:$E,2,FALSE),VLOOKUP(T$3,MatrixLookUp!$A:$B,2,FALSE))</f>
        <v>0</v>
      </c>
      <c r="V18" s="20" t="str">
        <f t="shared" si="3"/>
        <v>PRJ_Mekong</v>
      </c>
      <c r="W18" s="17" t="str">
        <f t="shared" si="4"/>
        <v>yes</v>
      </c>
      <c r="X18" t="str">
        <f t="shared" si="5"/>
        <v>no</v>
      </c>
      <c r="Y18" s="17" t="str" cm="1">
        <f t="array" ref="Y18">IF(X18="yes",D$3,INDEX(E$3:T$3,1,SUMPRODUCT((E18:T18=MAX(E18:T18))*COLUMN(E18:T18))-MIN(COLUMN(E18:T18))+1))</f>
        <v>MechanicalDesign-A</v>
      </c>
      <c r="Z18" s="17">
        <f>VLOOKUP(Y18,SkillCapacityLookUp!A:B,2,FALSE)/12/(205/12)</f>
        <v>24.292183004878051</v>
      </c>
      <c r="AA18">
        <f>VLOOKUP(Y18,SkillCapacityLookUp!D:E,2,FALSE)</f>
        <v>4</v>
      </c>
      <c r="AB18" s="7">
        <f t="shared" si="6"/>
        <v>0</v>
      </c>
      <c r="AC18" s="1" cm="1">
        <f t="array" ref="AC18">IF(AND(W18="yes",X18="no"),ROUND(INDEX(E18:T18,1,SUMPRODUCT((E18:T18=MAX(E18:T18))*COLUMN(E18:T18))-MIN(COLUMN(E18:T18))+1)/(MIN(Z18:AA18)*205/12)*205/12,0),0)</f>
        <v>4</v>
      </c>
    </row>
    <row r="19" spans="1:29">
      <c r="A19" t="s">
        <v>46</v>
      </c>
      <c r="B19">
        <v>40</v>
      </c>
      <c r="D19" s="7" cm="1">
        <f t="array" ref="D19">INDEX(Matrix!$B$5:$AZ119,VLOOKUP($A19,MatrixLookUp!$D:$E,2,FALSE),VLOOKUP(D$3,MatrixLookUp!$A:$B,2,FALSE))</f>
        <v>0</v>
      </c>
      <c r="E19" s="7" cm="1">
        <f t="array" ref="E19">INDEX(Matrix!$B$5:$AZ119,VLOOKUP($A19,MatrixLookUp!$D:$E,2,FALSE),VLOOKUP(E$3,MatrixLookUp!$A:$B,2,FALSE))</f>
        <v>72</v>
      </c>
      <c r="F19" s="7" cm="1">
        <f t="array" ref="F19">INDEX(Matrix!$B$5:$AZ119,VLOOKUP($A19,MatrixLookUp!$D:$E,2,FALSE),VLOOKUP(F$3,MatrixLookUp!$A:$B,2,FALSE))</f>
        <v>100</v>
      </c>
      <c r="G19" s="7" cm="1">
        <f t="array" ref="G19">INDEX(Matrix!$B$5:$AZ119,VLOOKUP($A19,MatrixLookUp!$D:$E,2,FALSE),VLOOKUP(G$3,MatrixLookUp!$A:$B,2,FALSE))</f>
        <v>0</v>
      </c>
      <c r="H19" s="7" cm="1">
        <f t="array" ref="H19">INDEX(Matrix!$B$5:$AZ119,VLOOKUP($A19,MatrixLookUp!$D:$E,2,FALSE),VLOOKUP(H$3,MatrixLookUp!$A:$B,2,FALSE))</f>
        <v>0</v>
      </c>
      <c r="I19" s="7" cm="1">
        <f t="array" ref="I19">INDEX(Matrix!$B$5:$AZ119,VLOOKUP($A19,MatrixLookUp!$D:$E,2,FALSE),VLOOKUP(I$3,MatrixLookUp!$A:$B,2,FALSE))</f>
        <v>0</v>
      </c>
      <c r="J19" s="7" cm="1">
        <f t="array" ref="J19">INDEX(Matrix!$B$5:$AZ119,VLOOKUP($A19,MatrixLookUp!$D:$E,2,FALSE),VLOOKUP(J$3,MatrixLookUp!$A:$B,2,FALSE))</f>
        <v>0</v>
      </c>
      <c r="K19" s="7" cm="1">
        <f t="array" ref="K19">INDEX(Matrix!$B$5:$AZ119,VLOOKUP($A19,MatrixLookUp!$D:$E,2,FALSE),VLOOKUP(K$3,MatrixLookUp!$A:$B,2,FALSE))</f>
        <v>0</v>
      </c>
      <c r="L19" s="7" cm="1">
        <f t="array" ref="L19">INDEX(Matrix!$B$5:$AZ119,VLOOKUP($A19,MatrixLookUp!$D:$E,2,FALSE),VLOOKUP(L$3,MatrixLookUp!$A:$B,2,FALSE))</f>
        <v>0</v>
      </c>
      <c r="M19" s="7" cm="1">
        <f t="array" ref="M19">INDEX(Matrix!$B$5:$AZ119,VLOOKUP($A19,MatrixLookUp!$D:$E,2,FALSE),VLOOKUP(M$3,MatrixLookUp!$A:$B,2,FALSE))</f>
        <v>0</v>
      </c>
      <c r="N19" s="7" cm="1">
        <f t="array" ref="N19">INDEX(Matrix!$B$5:$AZ119,VLOOKUP($A19,MatrixLookUp!$D:$E,2,FALSE),VLOOKUP(N$3,MatrixLookUp!$A:$B,2,FALSE))</f>
        <v>0</v>
      </c>
      <c r="O19" s="7" cm="1">
        <f t="array" ref="O19">INDEX(Matrix!$B$5:$AZ119,VLOOKUP($A19,MatrixLookUp!$D:$E,2,FALSE),VLOOKUP(O$3,MatrixLookUp!$A:$B,2,FALSE))</f>
        <v>0</v>
      </c>
      <c r="P19" s="7" cm="1">
        <f t="array" ref="P19">INDEX(Matrix!$B$5:$AZ119,VLOOKUP($A19,MatrixLookUp!$D:$E,2,FALSE),VLOOKUP(P$3,MatrixLookUp!$A:$B,2,FALSE))</f>
        <v>0</v>
      </c>
      <c r="Q19" s="7" cm="1">
        <f t="array" ref="Q19">INDEX(Matrix!$B$5:$AZ119,VLOOKUP($A19,MatrixLookUp!$D:$E,2,FALSE),VLOOKUP(Q$3,MatrixLookUp!$A:$B,2,FALSE))</f>
        <v>0</v>
      </c>
      <c r="R19" s="7" cm="1">
        <f t="array" ref="R19">INDEX(Matrix!$B$5:$AZ119,VLOOKUP($A19,MatrixLookUp!$D:$E,2,FALSE),VLOOKUP(R$3,MatrixLookUp!$A:$B,2,FALSE))</f>
        <v>0</v>
      </c>
      <c r="S19" s="7" cm="1">
        <f t="array" ref="S19">INDEX(Matrix!$B$5:$AZ119,VLOOKUP($A19,MatrixLookUp!$D:$E,2,FALSE),VLOOKUP(S$3,MatrixLookUp!$A:$B,2,FALSE))</f>
        <v>0</v>
      </c>
      <c r="T19" s="7" cm="1">
        <f t="array" ref="T19">INDEX(Matrix!$B$5:$AZ119,VLOOKUP($A19,MatrixLookUp!$D:$E,2,FALSE),VLOOKUP(T$3,MatrixLookUp!$A:$B,2,FALSE))</f>
        <v>0</v>
      </c>
      <c r="V19" s="20" t="str">
        <f t="shared" si="3"/>
        <v>PRJ_Lena</v>
      </c>
      <c r="W19" s="17" t="str">
        <f t="shared" si="4"/>
        <v>yes</v>
      </c>
      <c r="X19" t="str">
        <f t="shared" si="5"/>
        <v>no</v>
      </c>
      <c r="Y19" s="17" t="str" cm="1">
        <f t="array" ref="Y19">IF(X19="yes",D$3,INDEX(E$3:T$3,1,SUMPRODUCT((E19:T19=MAX(E19:T19))*COLUMN(E19:T19))-MIN(COLUMN(E19:T19))+1))</f>
        <v>MechanicalDesign-A</v>
      </c>
      <c r="Z19" s="17">
        <f>VLOOKUP(Y19,SkillCapacityLookUp!A:B,2,FALSE)/12/(205/12)</f>
        <v>24.292183004878051</v>
      </c>
      <c r="AA19">
        <f>VLOOKUP(Y19,SkillCapacityLookUp!D:E,2,FALSE)</f>
        <v>4</v>
      </c>
      <c r="AB19" s="7">
        <f t="shared" si="6"/>
        <v>0</v>
      </c>
      <c r="AC19" s="1" cm="1">
        <f t="array" ref="AC19">IF(AND(W19="yes",X19="no"),ROUND(INDEX(E19:T19,1,SUMPRODUCT((E19:T19=MAX(E19:T19))*COLUMN(E19:T19))-MIN(COLUMN(E19:T19))+1)/(MIN(Z19:AA19)*205/12)*205/12,0),0)</f>
        <v>25</v>
      </c>
    </row>
    <row r="20" spans="1:29">
      <c r="A20" t="s">
        <v>47</v>
      </c>
      <c r="B20">
        <v>40</v>
      </c>
      <c r="D20" s="7" cm="1">
        <f t="array" ref="D20">INDEX(Matrix!$B$5:$AZ109,VLOOKUP($A20,MatrixLookUp!$D:$E,2,FALSE),VLOOKUP(D$3,MatrixLookUp!$A:$B,2,FALSE))</f>
        <v>0</v>
      </c>
      <c r="E20" s="7" cm="1">
        <f t="array" ref="E20">INDEX(Matrix!$B$5:$AZ109,VLOOKUP($A20,MatrixLookUp!$D:$E,2,FALSE),VLOOKUP(E$3,MatrixLookUp!$A:$B,2,FALSE))</f>
        <v>0</v>
      </c>
      <c r="F20" s="7" cm="1">
        <f t="array" ref="F20">INDEX(Matrix!$B$5:$AZ109,VLOOKUP($A20,MatrixLookUp!$D:$E,2,FALSE),VLOOKUP(F$3,MatrixLookUp!$A:$B,2,FALSE))</f>
        <v>0</v>
      </c>
      <c r="G20" s="7" cm="1">
        <f t="array" ref="G20">INDEX(Matrix!$B$5:$AZ109,VLOOKUP($A20,MatrixLookUp!$D:$E,2,FALSE),VLOOKUP(G$3,MatrixLookUp!$A:$B,2,FALSE))</f>
        <v>0</v>
      </c>
      <c r="H20" s="7" cm="1">
        <f t="array" ref="H20">INDEX(Matrix!$B$5:$AZ109,VLOOKUP($A20,MatrixLookUp!$D:$E,2,FALSE),VLOOKUP(H$3,MatrixLookUp!$A:$B,2,FALSE))</f>
        <v>0</v>
      </c>
      <c r="I20" s="7" cm="1">
        <f t="array" ref="I20">INDEX(Matrix!$B$5:$AZ109,VLOOKUP($A20,MatrixLookUp!$D:$E,2,FALSE),VLOOKUP(I$3,MatrixLookUp!$A:$B,2,FALSE))</f>
        <v>0</v>
      </c>
      <c r="J20" s="7" cm="1">
        <f t="array" ref="J20">INDEX(Matrix!$B$5:$AZ109,VLOOKUP($A20,MatrixLookUp!$D:$E,2,FALSE),VLOOKUP(J$3,MatrixLookUp!$A:$B,2,FALSE))</f>
        <v>7.5</v>
      </c>
      <c r="K20" s="7" cm="1">
        <f t="array" ref="K20">INDEX(Matrix!$B$5:$AZ109,VLOOKUP($A20,MatrixLookUp!$D:$E,2,FALSE),VLOOKUP(K$3,MatrixLookUp!$A:$B,2,FALSE))</f>
        <v>3</v>
      </c>
      <c r="L20" s="7" cm="1">
        <f t="array" ref="L20">INDEX(Matrix!$B$5:$AZ109,VLOOKUP($A20,MatrixLookUp!$D:$E,2,FALSE),VLOOKUP(L$3,MatrixLookUp!$A:$B,2,FALSE))</f>
        <v>0</v>
      </c>
      <c r="M20" s="7" cm="1">
        <f t="array" ref="M20">INDEX(Matrix!$B$5:$AZ109,VLOOKUP($A20,MatrixLookUp!$D:$E,2,FALSE),VLOOKUP(M$3,MatrixLookUp!$A:$B,2,FALSE))</f>
        <v>0</v>
      </c>
      <c r="N20" s="7" cm="1">
        <f t="array" ref="N20">INDEX(Matrix!$B$5:$AZ109,VLOOKUP($A20,MatrixLookUp!$D:$E,2,FALSE),VLOOKUP(N$3,MatrixLookUp!$A:$B,2,FALSE))</f>
        <v>0</v>
      </c>
      <c r="O20" s="7" cm="1">
        <f t="array" ref="O20">INDEX(Matrix!$B$5:$AZ109,VLOOKUP($A20,MatrixLookUp!$D:$E,2,FALSE),VLOOKUP(O$3,MatrixLookUp!$A:$B,2,FALSE))</f>
        <v>0</v>
      </c>
      <c r="P20" s="7" cm="1">
        <f t="array" ref="P20">INDEX(Matrix!$B$5:$AZ109,VLOOKUP($A20,MatrixLookUp!$D:$E,2,FALSE),VLOOKUP(P$3,MatrixLookUp!$A:$B,2,FALSE))</f>
        <v>0</v>
      </c>
      <c r="Q20" s="7" cm="1">
        <f t="array" ref="Q20">INDEX(Matrix!$B$5:$AZ109,VLOOKUP($A20,MatrixLookUp!$D:$E,2,FALSE),VLOOKUP(Q$3,MatrixLookUp!$A:$B,2,FALSE))</f>
        <v>0</v>
      </c>
      <c r="R20" s="7" cm="1">
        <f t="array" ref="R20">INDEX(Matrix!$B$5:$AZ109,VLOOKUP($A20,MatrixLookUp!$D:$E,2,FALSE),VLOOKUP(R$3,MatrixLookUp!$A:$B,2,FALSE))</f>
        <v>0</v>
      </c>
      <c r="S20" s="7" cm="1">
        <f t="array" ref="S20">INDEX(Matrix!$B$5:$AZ109,VLOOKUP($A20,MatrixLookUp!$D:$E,2,FALSE),VLOOKUP(S$3,MatrixLookUp!$A:$B,2,FALSE))</f>
        <v>0</v>
      </c>
      <c r="T20" s="7" cm="1">
        <f t="array" ref="T20">INDEX(Matrix!$B$5:$AZ109,VLOOKUP($A20,MatrixLookUp!$D:$E,2,FALSE),VLOOKUP(T$3,MatrixLookUp!$A:$B,2,FALSE))</f>
        <v>0</v>
      </c>
      <c r="V20" s="20" t="str">
        <f t="shared" si="3"/>
        <v>PRJ_Mackenzie</v>
      </c>
      <c r="W20" s="17" t="str">
        <f t="shared" si="4"/>
        <v>yes</v>
      </c>
      <c r="X20" t="str">
        <f t="shared" si="5"/>
        <v>no</v>
      </c>
      <c r="Y20" s="17" t="str" cm="1">
        <f t="array" ref="Y20">IF(X20="yes",D$3,INDEX(E$3:T$3,1,SUMPRODUCT((E20:T20=MAX(E20:T20))*COLUMN(E20:T20))-MIN(COLUMN(E20:T20))+1))</f>
        <v>Quality-B</v>
      </c>
      <c r="Z20" s="17">
        <f>VLOOKUP(Y20,SkillCapacityLookUp!A:B,2,FALSE)/12/(205/12)</f>
        <v>4.1883074146341457</v>
      </c>
      <c r="AA20">
        <f>VLOOKUP(Y20,SkillCapacityLookUp!D:E,2,FALSE)</f>
        <v>5</v>
      </c>
      <c r="AB20" s="7">
        <f t="shared" si="6"/>
        <v>0</v>
      </c>
      <c r="AC20" s="1" cm="1">
        <f t="array" ref="AC20">IF(AND(W20="yes",X20="no"),ROUND(INDEX(E20:T20,1,SUMPRODUCT((E20:T20=MAX(E20:T20))*COLUMN(E20:T20))-MIN(COLUMN(E20:T20))+1)/(MIN(Z20:AA20)*205/12)*205/12,0),0)</f>
        <v>2</v>
      </c>
    </row>
    <row r="21" spans="1:29">
      <c r="A21" t="s">
        <v>48</v>
      </c>
      <c r="B21">
        <v>40</v>
      </c>
      <c r="D21" s="7" cm="1">
        <f t="array" ref="D21">INDEX(Matrix!$B$5:$AZ110,VLOOKUP($A21,MatrixLookUp!$D:$E,2,FALSE),VLOOKUP(D$3,MatrixLookUp!$A:$B,2,FALSE))</f>
        <v>0</v>
      </c>
      <c r="E21" s="7" cm="1">
        <f t="array" ref="E21">INDEX(Matrix!$B$5:$AZ110,VLOOKUP($A21,MatrixLookUp!$D:$E,2,FALSE),VLOOKUP(E$3,MatrixLookUp!$A:$B,2,FALSE))</f>
        <v>1.875</v>
      </c>
      <c r="F21" s="7" cm="1">
        <f t="array" ref="F21">INDEX(Matrix!$B$5:$AZ110,VLOOKUP($A21,MatrixLookUp!$D:$E,2,FALSE),VLOOKUP(F$3,MatrixLookUp!$A:$B,2,FALSE))</f>
        <v>3</v>
      </c>
      <c r="G21" s="7" cm="1">
        <f t="array" ref="G21">INDEX(Matrix!$B$5:$AZ110,VLOOKUP($A21,MatrixLookUp!$D:$E,2,FALSE),VLOOKUP(G$3,MatrixLookUp!$A:$B,2,FALSE))</f>
        <v>0</v>
      </c>
      <c r="H21" s="7" cm="1">
        <f t="array" ref="H21">INDEX(Matrix!$B$5:$AZ110,VLOOKUP($A21,MatrixLookUp!$D:$E,2,FALSE),VLOOKUP(H$3,MatrixLookUp!$A:$B,2,FALSE))</f>
        <v>0</v>
      </c>
      <c r="I21" s="7" cm="1">
        <f t="array" ref="I21">INDEX(Matrix!$B$5:$AZ110,VLOOKUP($A21,MatrixLookUp!$D:$E,2,FALSE),VLOOKUP(I$3,MatrixLookUp!$A:$B,2,FALSE))</f>
        <v>0</v>
      </c>
      <c r="J21" s="7" cm="1">
        <f t="array" ref="J21">INDEX(Matrix!$B$5:$AZ110,VLOOKUP($A21,MatrixLookUp!$D:$E,2,FALSE),VLOOKUP(J$3,MatrixLookUp!$A:$B,2,FALSE))</f>
        <v>0</v>
      </c>
      <c r="K21" s="7" cm="1">
        <f t="array" ref="K21">INDEX(Matrix!$B$5:$AZ110,VLOOKUP($A21,MatrixLookUp!$D:$E,2,FALSE),VLOOKUP(K$3,MatrixLookUp!$A:$B,2,FALSE))</f>
        <v>0</v>
      </c>
      <c r="L21" s="7" cm="1">
        <f t="array" ref="L21">INDEX(Matrix!$B$5:$AZ110,VLOOKUP($A21,MatrixLookUp!$D:$E,2,FALSE),VLOOKUP(L$3,MatrixLookUp!$A:$B,2,FALSE))</f>
        <v>0</v>
      </c>
      <c r="M21" s="7" cm="1">
        <f t="array" ref="M21">INDEX(Matrix!$B$5:$AZ110,VLOOKUP($A21,MatrixLookUp!$D:$E,2,FALSE),VLOOKUP(M$3,MatrixLookUp!$A:$B,2,FALSE))</f>
        <v>0</v>
      </c>
      <c r="N21" s="7" cm="1">
        <f t="array" ref="N21">INDEX(Matrix!$B$5:$AZ110,VLOOKUP($A21,MatrixLookUp!$D:$E,2,FALSE),VLOOKUP(N$3,MatrixLookUp!$A:$B,2,FALSE))</f>
        <v>0</v>
      </c>
      <c r="O21" s="7" cm="1">
        <f t="array" ref="O21">INDEX(Matrix!$B$5:$AZ110,VLOOKUP($A21,MatrixLookUp!$D:$E,2,FALSE),VLOOKUP(O$3,MatrixLookUp!$A:$B,2,FALSE))</f>
        <v>0</v>
      </c>
      <c r="P21" s="7" cm="1">
        <f t="array" ref="P21">INDEX(Matrix!$B$5:$AZ110,VLOOKUP($A21,MatrixLookUp!$D:$E,2,FALSE),VLOOKUP(P$3,MatrixLookUp!$A:$B,2,FALSE))</f>
        <v>0</v>
      </c>
      <c r="Q21" s="7" cm="1">
        <f t="array" ref="Q21">INDEX(Matrix!$B$5:$AZ110,VLOOKUP($A21,MatrixLookUp!$D:$E,2,FALSE),VLOOKUP(Q$3,MatrixLookUp!$A:$B,2,FALSE))</f>
        <v>0</v>
      </c>
      <c r="R21" s="7" cm="1">
        <f t="array" ref="R21">INDEX(Matrix!$B$5:$AZ110,VLOOKUP($A21,MatrixLookUp!$D:$E,2,FALSE),VLOOKUP(R$3,MatrixLookUp!$A:$B,2,FALSE))</f>
        <v>0</v>
      </c>
      <c r="S21" s="7" cm="1">
        <f t="array" ref="S21">INDEX(Matrix!$B$5:$AZ110,VLOOKUP($A21,MatrixLookUp!$D:$E,2,FALSE),VLOOKUP(S$3,MatrixLookUp!$A:$B,2,FALSE))</f>
        <v>0</v>
      </c>
      <c r="T21" s="7" cm="1">
        <f t="array" ref="T21">INDEX(Matrix!$B$5:$AZ110,VLOOKUP($A21,MatrixLookUp!$D:$E,2,FALSE),VLOOKUP(T$3,MatrixLookUp!$A:$B,2,FALSE))</f>
        <v>0</v>
      </c>
      <c r="V21" s="20" t="str">
        <f t="shared" si="3"/>
        <v>PRJ_Niger</v>
      </c>
      <c r="W21" s="17" t="str">
        <f t="shared" si="4"/>
        <v>yes</v>
      </c>
      <c r="X21" t="str">
        <f t="shared" si="5"/>
        <v>no</v>
      </c>
      <c r="Y21" s="17" t="str" cm="1">
        <f t="array" ref="Y21">IF(X21="yes",D$3,INDEX(E$3:T$3,1,SUMPRODUCT((E21:T21=MAX(E21:T21))*COLUMN(E21:T21))-MIN(COLUMN(E21:T21))+1))</f>
        <v>MechanicalDesign-A</v>
      </c>
      <c r="Z21" s="17">
        <f>VLOOKUP(Y21,SkillCapacityLookUp!A:B,2,FALSE)/12/(205/12)</f>
        <v>24.292183004878051</v>
      </c>
      <c r="AA21">
        <f>VLOOKUP(Y21,SkillCapacityLookUp!D:E,2,FALSE)</f>
        <v>4</v>
      </c>
      <c r="AB21" s="7">
        <f t="shared" si="6"/>
        <v>0</v>
      </c>
      <c r="AC21" s="1" cm="1">
        <f t="array" ref="AC21">IF(AND(W21="yes",X21="no"),ROUND(INDEX(E21:T21,1,SUMPRODUCT((E21:T21=MAX(E21:T21))*COLUMN(E21:T21))-MIN(COLUMN(E21:T21))+1)/(MIN(Z21:AA21)*205/12)*205/12,0),0)</f>
        <v>1</v>
      </c>
    </row>
    <row r="22" spans="1:29">
      <c r="A22" t="s">
        <v>49</v>
      </c>
      <c r="B22">
        <v>30</v>
      </c>
      <c r="D22" s="7" cm="1">
        <f t="array" ref="D22">INDEX(Matrix!$B$5:$AZ111,VLOOKUP($A22,MatrixLookUp!$D:$E,2,FALSE),VLOOKUP(D$3,MatrixLookUp!$A:$B,2,FALSE))</f>
        <v>52.199999337499989</v>
      </c>
      <c r="E22" s="7" cm="1">
        <f t="array" ref="E22">INDEX(Matrix!$B$5:$AZ111,VLOOKUP($A22,MatrixLookUp!$D:$E,2,FALSE),VLOOKUP(E$3,MatrixLookUp!$A:$B,2,FALSE))</f>
        <v>15</v>
      </c>
      <c r="F22" s="7" cm="1">
        <f t="array" ref="F22">INDEX(Matrix!$B$5:$AZ111,VLOOKUP($A22,MatrixLookUp!$D:$E,2,FALSE),VLOOKUP(F$3,MatrixLookUp!$A:$B,2,FALSE))</f>
        <v>15</v>
      </c>
      <c r="G22" s="7" cm="1">
        <f t="array" ref="G22">INDEX(Matrix!$B$5:$AZ111,VLOOKUP($A22,MatrixLookUp!$D:$E,2,FALSE),VLOOKUP(G$3,MatrixLookUp!$A:$B,2,FALSE))</f>
        <v>0</v>
      </c>
      <c r="H22" s="7" cm="1">
        <f t="array" ref="H22">INDEX(Matrix!$B$5:$AZ111,VLOOKUP($A22,MatrixLookUp!$D:$E,2,FALSE),VLOOKUP(H$3,MatrixLookUp!$A:$B,2,FALSE))</f>
        <v>0</v>
      </c>
      <c r="I22" s="7" cm="1">
        <f t="array" ref="I22">INDEX(Matrix!$B$5:$AZ111,VLOOKUP($A22,MatrixLookUp!$D:$E,2,FALSE),VLOOKUP(I$3,MatrixLookUp!$A:$B,2,FALSE))</f>
        <v>0</v>
      </c>
      <c r="J22" s="7" cm="1">
        <f t="array" ref="J22">INDEX(Matrix!$B$5:$AZ111,VLOOKUP($A22,MatrixLookUp!$D:$E,2,FALSE),VLOOKUP(J$3,MatrixLookUp!$A:$B,2,FALSE))</f>
        <v>0</v>
      </c>
      <c r="K22" s="7" cm="1">
        <f t="array" ref="K22">INDEX(Matrix!$B$5:$AZ111,VLOOKUP($A22,MatrixLookUp!$D:$E,2,FALSE),VLOOKUP(K$3,MatrixLookUp!$A:$B,2,FALSE))</f>
        <v>0</v>
      </c>
      <c r="L22" s="7" cm="1">
        <f t="array" ref="L22">INDEX(Matrix!$B$5:$AZ111,VLOOKUP($A22,MatrixLookUp!$D:$E,2,FALSE),VLOOKUP(L$3,MatrixLookUp!$A:$B,2,FALSE))</f>
        <v>0</v>
      </c>
      <c r="M22" s="7" cm="1">
        <f t="array" ref="M22">INDEX(Matrix!$B$5:$AZ111,VLOOKUP($A22,MatrixLookUp!$D:$E,2,FALSE),VLOOKUP(M$3,MatrixLookUp!$A:$B,2,FALSE))</f>
        <v>0</v>
      </c>
      <c r="N22" s="7" cm="1">
        <f t="array" ref="N22">INDEX(Matrix!$B$5:$AZ111,VLOOKUP($A22,MatrixLookUp!$D:$E,2,FALSE),VLOOKUP(N$3,MatrixLookUp!$A:$B,2,FALSE))</f>
        <v>0</v>
      </c>
      <c r="O22" s="7" cm="1">
        <f t="array" ref="O22">INDEX(Matrix!$B$5:$AZ111,VLOOKUP($A22,MatrixLookUp!$D:$E,2,FALSE),VLOOKUP(O$3,MatrixLookUp!$A:$B,2,FALSE))</f>
        <v>0</v>
      </c>
      <c r="P22" s="7" cm="1">
        <f t="array" ref="P22">INDEX(Matrix!$B$5:$AZ111,VLOOKUP($A22,MatrixLookUp!$D:$E,2,FALSE),VLOOKUP(P$3,MatrixLookUp!$A:$B,2,FALSE))</f>
        <v>0</v>
      </c>
      <c r="Q22" s="7" cm="1">
        <f t="array" ref="Q22">INDEX(Matrix!$B$5:$AZ111,VLOOKUP($A22,MatrixLookUp!$D:$E,2,FALSE),VLOOKUP(Q$3,MatrixLookUp!$A:$B,2,FALSE))</f>
        <v>0</v>
      </c>
      <c r="R22" s="7" cm="1">
        <f t="array" ref="R22">INDEX(Matrix!$B$5:$AZ111,VLOOKUP($A22,MatrixLookUp!$D:$E,2,FALSE),VLOOKUP(R$3,MatrixLookUp!$A:$B,2,FALSE))</f>
        <v>0</v>
      </c>
      <c r="S22" s="7" cm="1">
        <f t="array" ref="S22">INDEX(Matrix!$B$5:$AZ111,VLOOKUP($A22,MatrixLookUp!$D:$E,2,FALSE),VLOOKUP(S$3,MatrixLookUp!$A:$B,2,FALSE))</f>
        <v>0</v>
      </c>
      <c r="T22" s="7" cm="1">
        <f t="array" ref="T22">INDEX(Matrix!$B$5:$AZ111,VLOOKUP($A22,MatrixLookUp!$D:$E,2,FALSE),VLOOKUP(T$3,MatrixLookUp!$A:$B,2,FALSE))</f>
        <v>0</v>
      </c>
      <c r="V22" s="20" t="str">
        <f t="shared" si="3"/>
        <v>PRJ_Parana</v>
      </c>
      <c r="W22" s="17" t="str">
        <f t="shared" si="4"/>
        <v>yes</v>
      </c>
      <c r="X22" t="str">
        <f t="shared" si="5"/>
        <v>yes</v>
      </c>
      <c r="Y22" s="17" t="str" cm="1">
        <f t="array" ref="Y22">IF(X22="yes",D$3,INDEX(E$3:T$3,1,SUMPRODUCT((E22:T22=MAX(E22:T22))*COLUMN(E22:T22))-MIN(COLUMN(E22:T22))+1))</f>
        <v>SystemTest-B</v>
      </c>
      <c r="Z22" s="17">
        <f>VLOOKUP(Y22,SkillCapacityLookUp!A:B,2,FALSE)/12/(205/12)</f>
        <v>43.558397112195131</v>
      </c>
      <c r="AA22">
        <f>VLOOKUP(Y22,SkillCapacityLookUp!D:E,2,FALSE)</f>
        <v>8</v>
      </c>
      <c r="AB22" s="7">
        <f t="shared" si="6"/>
        <v>7</v>
      </c>
      <c r="AC22" s="1" cm="1">
        <f t="array" ref="AC22">IF(AND(W22="yes",X22="no"),ROUND(INDEX(E22:T22,1,SUMPRODUCT((E22:T22=MAX(E22:T22))*COLUMN(E22:T22))-MIN(COLUMN(E22:T22))+1)/(MIN(Z22:AA22)*205/12)*205/12,0),0)</f>
        <v>0</v>
      </c>
    </row>
    <row r="23" spans="1:29">
      <c r="A23" t="s">
        <v>50</v>
      </c>
      <c r="B23">
        <v>30</v>
      </c>
      <c r="D23" s="7" cm="1">
        <f t="array" ref="D23">INDEX(Matrix!$B$5:$AZ112,VLOOKUP($A23,MatrixLookUp!$D:$E,2,FALSE),VLOOKUP(D$3,MatrixLookUp!$A:$B,2,FALSE))</f>
        <v>27.404999949999997</v>
      </c>
      <c r="E23" s="7" cm="1">
        <f t="array" ref="E23">INDEX(Matrix!$B$5:$AZ112,VLOOKUP($A23,MatrixLookUp!$D:$E,2,FALSE),VLOOKUP(E$3,MatrixLookUp!$A:$B,2,FALSE))</f>
        <v>26.25</v>
      </c>
      <c r="F23" s="7" cm="1">
        <f t="array" ref="F23">INDEX(Matrix!$B$5:$AZ112,VLOOKUP($A23,MatrixLookUp!$D:$E,2,FALSE),VLOOKUP(F$3,MatrixLookUp!$A:$B,2,FALSE))</f>
        <v>142.5</v>
      </c>
      <c r="G23" s="7" cm="1">
        <f t="array" ref="G23">INDEX(Matrix!$B$5:$AZ112,VLOOKUP($A23,MatrixLookUp!$D:$E,2,FALSE),VLOOKUP(G$3,MatrixLookUp!$A:$B,2,FALSE))</f>
        <v>47.25</v>
      </c>
      <c r="H23" s="7" cm="1">
        <f t="array" ref="H23">INDEX(Matrix!$B$5:$AZ112,VLOOKUP($A23,MatrixLookUp!$D:$E,2,FALSE),VLOOKUP(H$3,MatrixLookUp!$A:$B,2,FALSE))</f>
        <v>94.5</v>
      </c>
      <c r="I23" s="7" cm="1">
        <f t="array" ref="I23">INDEX(Matrix!$B$5:$AZ112,VLOOKUP($A23,MatrixLookUp!$D:$E,2,FALSE),VLOOKUP(I$3,MatrixLookUp!$A:$B,2,FALSE))</f>
        <v>60</v>
      </c>
      <c r="J23" s="7" cm="1">
        <f t="array" ref="J23">INDEX(Matrix!$B$5:$AZ112,VLOOKUP($A23,MatrixLookUp!$D:$E,2,FALSE),VLOOKUP(J$3,MatrixLookUp!$A:$B,2,FALSE))</f>
        <v>62</v>
      </c>
      <c r="K23" s="7" cm="1">
        <f t="array" ref="K23">INDEX(Matrix!$B$5:$AZ112,VLOOKUP($A23,MatrixLookUp!$D:$E,2,FALSE),VLOOKUP(K$3,MatrixLookUp!$A:$B,2,FALSE))</f>
        <v>6</v>
      </c>
      <c r="L23" s="7" cm="1">
        <f t="array" ref="L23">INDEX(Matrix!$B$5:$AZ112,VLOOKUP($A23,MatrixLookUp!$D:$E,2,FALSE),VLOOKUP(L$3,MatrixLookUp!$A:$B,2,FALSE))</f>
        <v>0</v>
      </c>
      <c r="M23" s="7" cm="1">
        <f t="array" ref="M23">INDEX(Matrix!$B$5:$AZ112,VLOOKUP($A23,MatrixLookUp!$D:$E,2,FALSE),VLOOKUP(M$3,MatrixLookUp!$A:$B,2,FALSE))</f>
        <v>0</v>
      </c>
      <c r="N23" s="7" cm="1">
        <f t="array" ref="N23">INDEX(Matrix!$B$5:$AZ112,VLOOKUP($A23,MatrixLookUp!$D:$E,2,FALSE),VLOOKUP(N$3,MatrixLookUp!$A:$B,2,FALSE))</f>
        <v>0</v>
      </c>
      <c r="O23" s="7" cm="1">
        <f t="array" ref="O23">INDEX(Matrix!$B$5:$AZ112,VLOOKUP($A23,MatrixLookUp!$D:$E,2,FALSE),VLOOKUP(O$3,MatrixLookUp!$A:$B,2,FALSE))</f>
        <v>0</v>
      </c>
      <c r="P23" s="7" cm="1">
        <f t="array" ref="P23">INDEX(Matrix!$B$5:$AZ112,VLOOKUP($A23,MatrixLookUp!$D:$E,2,FALSE),VLOOKUP(P$3,MatrixLookUp!$A:$B,2,FALSE))</f>
        <v>0</v>
      </c>
      <c r="Q23" s="7" cm="1">
        <f t="array" ref="Q23">INDEX(Matrix!$B$5:$AZ112,VLOOKUP($A23,MatrixLookUp!$D:$E,2,FALSE),VLOOKUP(Q$3,MatrixLookUp!$A:$B,2,FALSE))</f>
        <v>0</v>
      </c>
      <c r="R23" s="7" cm="1">
        <f t="array" ref="R23">INDEX(Matrix!$B$5:$AZ112,VLOOKUP($A23,MatrixLookUp!$D:$E,2,FALSE),VLOOKUP(R$3,MatrixLookUp!$A:$B,2,FALSE))</f>
        <v>0</v>
      </c>
      <c r="S23" s="7" cm="1">
        <f t="array" ref="S23">INDEX(Matrix!$B$5:$AZ112,VLOOKUP($A23,MatrixLookUp!$D:$E,2,FALSE),VLOOKUP(S$3,MatrixLookUp!$A:$B,2,FALSE))</f>
        <v>0</v>
      </c>
      <c r="T23" s="7" cm="1">
        <f t="array" ref="T23">INDEX(Matrix!$B$5:$AZ112,VLOOKUP($A23,MatrixLookUp!$D:$E,2,FALSE),VLOOKUP(T$3,MatrixLookUp!$A:$B,2,FALSE))</f>
        <v>0</v>
      </c>
      <c r="V23" s="20" t="str">
        <f t="shared" si="3"/>
        <v>PRJ_MurrayRiver</v>
      </c>
      <c r="W23" s="17" t="str">
        <f t="shared" si="4"/>
        <v>yes</v>
      </c>
      <c r="X23" t="str">
        <f t="shared" si="5"/>
        <v>yes</v>
      </c>
      <c r="Y23" s="17" t="str" cm="1">
        <f t="array" ref="Y23">IF(X23="yes",D$3,INDEX(E$3:T$3,1,SUMPRODUCT((E23:T23=MAX(E23:T23))*COLUMN(E23:T23))-MIN(COLUMN(E23:T23))+1))</f>
        <v>SystemTest-B</v>
      </c>
      <c r="Z23" s="17">
        <f>VLOOKUP(Y23,SkillCapacityLookUp!A:B,2,FALSE)/12/(205/12)</f>
        <v>43.558397112195131</v>
      </c>
      <c r="AA23">
        <f>VLOOKUP(Y23,SkillCapacityLookUp!D:E,2,FALSE)</f>
        <v>8</v>
      </c>
      <c r="AB23" s="7">
        <f t="shared" si="6"/>
        <v>3</v>
      </c>
      <c r="AC23" s="1" cm="1">
        <f t="array" ref="AC23">IF(AND(W23="yes",X23="no"),ROUND(INDEX(E23:T23,1,SUMPRODUCT((E23:T23=MAX(E23:T23))*COLUMN(E23:T23))-MIN(COLUMN(E23:T23))+1)/(MIN(Z23:AA23)*205/12)*205/12,0),0)</f>
        <v>0</v>
      </c>
    </row>
    <row r="24" spans="1:29">
      <c r="A24" t="s">
        <v>51</v>
      </c>
      <c r="B24">
        <v>30</v>
      </c>
      <c r="D24" s="7" cm="1">
        <f t="array" ref="D24">INDEX(Matrix!$B$5:$AZ113,VLOOKUP($A24,MatrixLookUp!$D:$E,2,FALSE),VLOOKUP(D$3,MatrixLookUp!$A:$B,2,FALSE))</f>
        <v>0</v>
      </c>
      <c r="E24" s="7" cm="1">
        <f t="array" ref="E24">INDEX(Matrix!$B$5:$AZ113,VLOOKUP($A24,MatrixLookUp!$D:$E,2,FALSE),VLOOKUP(E$3,MatrixLookUp!$A:$B,2,FALSE))</f>
        <v>0</v>
      </c>
      <c r="F24" s="7" cm="1">
        <f t="array" ref="F24">INDEX(Matrix!$B$5:$AZ113,VLOOKUP($A24,MatrixLookUp!$D:$E,2,FALSE),VLOOKUP(F$3,MatrixLookUp!$A:$B,2,FALSE))</f>
        <v>0</v>
      </c>
      <c r="G24" s="7" cm="1">
        <f t="array" ref="G24">INDEX(Matrix!$B$5:$AZ113,VLOOKUP($A24,MatrixLookUp!$D:$E,2,FALSE),VLOOKUP(G$3,MatrixLookUp!$A:$B,2,FALSE))</f>
        <v>0</v>
      </c>
      <c r="H24" s="7" cm="1">
        <f t="array" ref="H24">INDEX(Matrix!$B$5:$AZ113,VLOOKUP($A24,MatrixLookUp!$D:$E,2,FALSE),VLOOKUP(H$3,MatrixLookUp!$A:$B,2,FALSE))</f>
        <v>0</v>
      </c>
      <c r="I24" s="7" cm="1">
        <f t="array" ref="I24">INDEX(Matrix!$B$5:$AZ113,VLOOKUP($A24,MatrixLookUp!$D:$E,2,FALSE),VLOOKUP(I$3,MatrixLookUp!$A:$B,2,FALSE))</f>
        <v>0</v>
      </c>
      <c r="J24" s="7" cm="1">
        <f t="array" ref="J24">INDEX(Matrix!$B$5:$AZ113,VLOOKUP($A24,MatrixLookUp!$D:$E,2,FALSE),VLOOKUP(J$3,MatrixLookUp!$A:$B,2,FALSE))</f>
        <v>5.75</v>
      </c>
      <c r="K24" s="7" cm="1">
        <f t="array" ref="K24">INDEX(Matrix!$B$5:$AZ113,VLOOKUP($A24,MatrixLookUp!$D:$E,2,FALSE),VLOOKUP(K$3,MatrixLookUp!$A:$B,2,FALSE))</f>
        <v>0</v>
      </c>
      <c r="L24" s="7" cm="1">
        <f t="array" ref="L24">INDEX(Matrix!$B$5:$AZ113,VLOOKUP($A24,MatrixLookUp!$D:$E,2,FALSE),VLOOKUP(L$3,MatrixLookUp!$A:$B,2,FALSE))</f>
        <v>0</v>
      </c>
      <c r="M24" s="7" cm="1">
        <f t="array" ref="M24">INDEX(Matrix!$B$5:$AZ113,VLOOKUP($A24,MatrixLookUp!$D:$E,2,FALSE),VLOOKUP(M$3,MatrixLookUp!$A:$B,2,FALSE))</f>
        <v>0</v>
      </c>
      <c r="N24" s="7" cm="1">
        <f t="array" ref="N24">INDEX(Matrix!$B$5:$AZ113,VLOOKUP($A24,MatrixLookUp!$D:$E,2,FALSE),VLOOKUP(N$3,MatrixLookUp!$A:$B,2,FALSE))</f>
        <v>0</v>
      </c>
      <c r="O24" s="7" cm="1">
        <f t="array" ref="O24">INDEX(Matrix!$B$5:$AZ113,VLOOKUP($A24,MatrixLookUp!$D:$E,2,FALSE),VLOOKUP(O$3,MatrixLookUp!$A:$B,2,FALSE))</f>
        <v>0</v>
      </c>
      <c r="P24" s="7" cm="1">
        <f t="array" ref="P24">INDEX(Matrix!$B$5:$AZ113,VLOOKUP($A24,MatrixLookUp!$D:$E,2,FALSE),VLOOKUP(P$3,MatrixLookUp!$A:$B,2,FALSE))</f>
        <v>0</v>
      </c>
      <c r="Q24" s="7" cm="1">
        <f t="array" ref="Q24">INDEX(Matrix!$B$5:$AZ113,VLOOKUP($A24,MatrixLookUp!$D:$E,2,FALSE),VLOOKUP(Q$3,MatrixLookUp!$A:$B,2,FALSE))</f>
        <v>0</v>
      </c>
      <c r="R24" s="7" cm="1">
        <f t="array" ref="R24">INDEX(Matrix!$B$5:$AZ113,VLOOKUP($A24,MatrixLookUp!$D:$E,2,FALSE),VLOOKUP(R$3,MatrixLookUp!$A:$B,2,FALSE))</f>
        <v>0</v>
      </c>
      <c r="S24" s="7" cm="1">
        <f t="array" ref="S24">INDEX(Matrix!$B$5:$AZ113,VLOOKUP($A24,MatrixLookUp!$D:$E,2,FALSE),VLOOKUP(S$3,MatrixLookUp!$A:$B,2,FALSE))</f>
        <v>0</v>
      </c>
      <c r="T24" s="7" cm="1">
        <f t="array" ref="T24">INDEX(Matrix!$B$5:$AZ113,VLOOKUP($A24,MatrixLookUp!$D:$E,2,FALSE),VLOOKUP(T$3,MatrixLookUp!$A:$B,2,FALSE))</f>
        <v>0</v>
      </c>
      <c r="V24" s="20" t="str">
        <f t="shared" si="3"/>
        <v>PRJ_Schatt-al-Arab</v>
      </c>
      <c r="W24" s="17" t="str">
        <f t="shared" si="4"/>
        <v>yes</v>
      </c>
      <c r="X24" t="str">
        <f t="shared" si="5"/>
        <v>no</v>
      </c>
      <c r="Y24" s="17" t="str" cm="1">
        <f t="array" ref="Y24">IF(X24="yes",D$3,INDEX(E$3:T$3,1,SUMPRODUCT((E24:T24=MAX(E24:T24))*COLUMN(E24:T24))-MIN(COLUMN(E24:T24))+1))</f>
        <v>Quality-B</v>
      </c>
      <c r="Z24" s="17">
        <f>VLOOKUP(Y24,SkillCapacityLookUp!A:B,2,FALSE)/12/(205/12)</f>
        <v>4.1883074146341457</v>
      </c>
      <c r="AA24">
        <f>VLOOKUP(Y24,SkillCapacityLookUp!D:E,2,FALSE)</f>
        <v>5</v>
      </c>
      <c r="AB24" s="7">
        <f t="shared" si="6"/>
        <v>0</v>
      </c>
      <c r="AC24" s="1" cm="1">
        <f t="array" ref="AC24">IF(AND(W24="yes",X24="no"),ROUND(INDEX(E24:T24,1,SUMPRODUCT((E24:T24=MAX(E24:T24))*COLUMN(E24:T24))-MIN(COLUMN(E24:T24))+1)/(MIN(Z24:AA24)*205/12)*205/12,0),0)</f>
        <v>1</v>
      </c>
    </row>
    <row r="25" spans="1:29">
      <c r="A25" t="s">
        <v>52</v>
      </c>
      <c r="B25">
        <v>30</v>
      </c>
      <c r="D25" s="7" cm="1">
        <f t="array" ref="D25">INDEX(Matrix!$B$5:$AZ115,VLOOKUP($A25,MatrixLookUp!$D:$E,2,FALSE),VLOOKUP(D$3,MatrixLookUp!$A:$B,2,FALSE))</f>
        <v>43.875</v>
      </c>
      <c r="E25" s="7" cm="1">
        <f t="array" ref="E25">INDEX(Matrix!$B$5:$AZ115,VLOOKUP($A25,MatrixLookUp!$D:$E,2,FALSE),VLOOKUP(E$3,MatrixLookUp!$A:$B,2,FALSE))</f>
        <v>0</v>
      </c>
      <c r="F25" s="7" cm="1">
        <f t="array" ref="F25">INDEX(Matrix!$B$5:$AZ115,VLOOKUP($A25,MatrixLookUp!$D:$E,2,FALSE),VLOOKUP(F$3,MatrixLookUp!$A:$B,2,FALSE))</f>
        <v>3.125</v>
      </c>
      <c r="G25" s="7" cm="1">
        <f t="array" ref="G25">INDEX(Matrix!$B$5:$AZ115,VLOOKUP($A25,MatrixLookUp!$D:$E,2,FALSE),VLOOKUP(G$3,MatrixLookUp!$A:$B,2,FALSE))</f>
        <v>152.125</v>
      </c>
      <c r="H25" s="7" cm="1">
        <f t="array" ref="H25">INDEX(Matrix!$B$5:$AZ115,VLOOKUP($A25,MatrixLookUp!$D:$E,2,FALSE),VLOOKUP(H$3,MatrixLookUp!$A:$B,2,FALSE))</f>
        <v>92.270071512499996</v>
      </c>
      <c r="I25" s="7" cm="1">
        <f t="array" ref="I25">INDEX(Matrix!$B$5:$AZ115,VLOOKUP($A25,MatrixLookUp!$D:$E,2,FALSE),VLOOKUP(I$3,MatrixLookUp!$A:$B,2,FALSE))</f>
        <v>0</v>
      </c>
      <c r="J25" s="7" cm="1">
        <f t="array" ref="J25">INDEX(Matrix!$B$5:$AZ115,VLOOKUP($A25,MatrixLookUp!$D:$E,2,FALSE),VLOOKUP(J$3,MatrixLookUp!$A:$B,2,FALSE))</f>
        <v>0</v>
      </c>
      <c r="K25" s="7" cm="1">
        <f t="array" ref="K25">INDEX(Matrix!$B$5:$AZ115,VLOOKUP($A25,MatrixLookUp!$D:$E,2,FALSE),VLOOKUP(K$3,MatrixLookUp!$A:$B,2,FALSE))</f>
        <v>4.75</v>
      </c>
      <c r="L25" s="7" cm="1">
        <f t="array" ref="L25">INDEX(Matrix!$B$5:$AZ115,VLOOKUP($A25,MatrixLookUp!$D:$E,2,FALSE),VLOOKUP(L$3,MatrixLookUp!$A:$B,2,FALSE))</f>
        <v>44.420026424999996</v>
      </c>
      <c r="M25" s="7" cm="1">
        <f t="array" ref="M25">INDEX(Matrix!$B$5:$AZ115,VLOOKUP($A25,MatrixLookUp!$D:$E,2,FALSE),VLOOKUP(M$3,MatrixLookUp!$A:$B,2,FALSE))</f>
        <v>0</v>
      </c>
      <c r="N25" s="7" cm="1">
        <f t="array" ref="N25">INDEX(Matrix!$B$5:$AZ115,VLOOKUP($A25,MatrixLookUp!$D:$E,2,FALSE),VLOOKUP(N$3,MatrixLookUp!$A:$B,2,FALSE))</f>
        <v>0</v>
      </c>
      <c r="O25" s="7" cm="1">
        <f t="array" ref="O25">INDEX(Matrix!$B$5:$AZ115,VLOOKUP($A25,MatrixLookUp!$D:$E,2,FALSE),VLOOKUP(O$3,MatrixLookUp!$A:$B,2,FALSE))</f>
        <v>6.25</v>
      </c>
      <c r="P25" s="7" cm="1">
        <f t="array" ref="P25">INDEX(Matrix!$B$5:$AZ115,VLOOKUP($A25,MatrixLookUp!$D:$E,2,FALSE),VLOOKUP(P$3,MatrixLookUp!$A:$B,2,FALSE))</f>
        <v>47.830727212499994</v>
      </c>
      <c r="Q25" s="7" cm="1">
        <f t="array" ref="Q25">INDEX(Matrix!$B$5:$AZ115,VLOOKUP($A25,MatrixLookUp!$D:$E,2,FALSE),VLOOKUP(Q$3,MatrixLookUp!$A:$B,2,FALSE))</f>
        <v>5.75</v>
      </c>
      <c r="R25" s="7" cm="1">
        <f t="array" ref="R25">INDEX(Matrix!$B$5:$AZ115,VLOOKUP($A25,MatrixLookUp!$D:$E,2,FALSE),VLOOKUP(R$3,MatrixLookUp!$A:$B,2,FALSE))</f>
        <v>0</v>
      </c>
      <c r="S25" s="7" cm="1">
        <f t="array" ref="S25">INDEX(Matrix!$B$5:$AZ115,VLOOKUP($A25,MatrixLookUp!$D:$E,2,FALSE),VLOOKUP(S$3,MatrixLookUp!$A:$B,2,FALSE))</f>
        <v>0</v>
      </c>
      <c r="T25" s="7" cm="1">
        <f t="array" ref="T25">INDEX(Matrix!$B$5:$AZ115,VLOOKUP($A25,MatrixLookUp!$D:$E,2,FALSE),VLOOKUP(T$3,MatrixLookUp!$A:$B,2,FALSE))</f>
        <v>4.5</v>
      </c>
      <c r="V25" s="20" t="str">
        <f t="shared" si="3"/>
        <v>PRJ_Wolga</v>
      </c>
      <c r="W25" s="17" t="str">
        <f t="shared" si="4"/>
        <v>yes</v>
      </c>
      <c r="X25" t="str">
        <f t="shared" si="5"/>
        <v>yes</v>
      </c>
      <c r="Y25" s="17" t="str" cm="1">
        <f t="array" ref="Y25">IF(X25="yes",D$3,INDEX(E$3:T$3,1,SUMPRODUCT((E25:T25=MAX(E25:T25))*COLUMN(E25:T25))-MIN(COLUMN(E25:T25))+1))</f>
        <v>SystemTest-B</v>
      </c>
      <c r="Z25" s="17">
        <f>VLOOKUP(Y25,SkillCapacityLookUp!A:B,2,FALSE)/12/(205/12)</f>
        <v>43.558397112195131</v>
      </c>
      <c r="AA25">
        <f>VLOOKUP(Y25,SkillCapacityLookUp!D:E,2,FALSE)</f>
        <v>8</v>
      </c>
      <c r="AB25" s="7">
        <f t="shared" si="6"/>
        <v>5</v>
      </c>
      <c r="AC25" s="1" cm="1">
        <f t="array" ref="AC25">IF(AND(W25="yes",X25="no"),ROUND(INDEX(E25:T25,1,SUMPRODUCT((E25:T25=MAX(E25:T25))*COLUMN(E25:T25))-MIN(COLUMN(E25:T25))+1)/(MIN(Z25:AA25)*205/12)*205/12,0),0)</f>
        <v>0</v>
      </c>
    </row>
    <row r="26" spans="1:29">
      <c r="A26" t="s">
        <v>53</v>
      </c>
      <c r="B26">
        <v>30</v>
      </c>
      <c r="D26" s="7" cm="1">
        <f t="array" ref="D26">INDEX(Matrix!$B$5:$AZ116,VLOOKUP($A26,MatrixLookUp!$D:$E,2,FALSE),VLOOKUP(D$3,MatrixLookUp!$A:$B,2,FALSE))</f>
        <v>584.25</v>
      </c>
      <c r="E26" s="7" cm="1">
        <f t="array" ref="E26">INDEX(Matrix!$B$5:$AZ116,VLOOKUP($A26,MatrixLookUp!$D:$E,2,FALSE),VLOOKUP(E$3,MatrixLookUp!$A:$B,2,FALSE))</f>
        <v>0</v>
      </c>
      <c r="F26" s="7" cm="1">
        <f t="array" ref="F26">INDEX(Matrix!$B$5:$AZ116,VLOOKUP($A26,MatrixLookUp!$D:$E,2,FALSE),VLOOKUP(F$3,MatrixLookUp!$A:$B,2,FALSE))</f>
        <v>11.25</v>
      </c>
      <c r="G26" s="7" cm="1">
        <f t="array" ref="G26">INDEX(Matrix!$B$5:$AZ116,VLOOKUP($A26,MatrixLookUp!$D:$E,2,FALSE),VLOOKUP(G$3,MatrixLookUp!$A:$B,2,FALSE))</f>
        <v>1207.5</v>
      </c>
      <c r="H26" s="7" cm="1">
        <f t="array" ref="H26">INDEX(Matrix!$B$5:$AZ116,VLOOKUP($A26,MatrixLookUp!$D:$E,2,FALSE),VLOOKUP(H$3,MatrixLookUp!$A:$B,2,FALSE))</f>
        <v>60</v>
      </c>
      <c r="I26" s="7" cm="1">
        <f t="array" ref="I26">INDEX(Matrix!$B$5:$AZ116,VLOOKUP($A26,MatrixLookUp!$D:$E,2,FALSE),VLOOKUP(I$3,MatrixLookUp!$A:$B,2,FALSE))</f>
        <v>0</v>
      </c>
      <c r="J26" s="7" cm="1">
        <f t="array" ref="J26">INDEX(Matrix!$B$5:$AZ116,VLOOKUP($A26,MatrixLookUp!$D:$E,2,FALSE),VLOOKUP(J$3,MatrixLookUp!$A:$B,2,FALSE))</f>
        <v>0</v>
      </c>
      <c r="K26" s="7" cm="1">
        <f t="array" ref="K26">INDEX(Matrix!$B$5:$AZ116,VLOOKUP($A26,MatrixLookUp!$D:$E,2,FALSE),VLOOKUP(K$3,MatrixLookUp!$A:$B,2,FALSE))</f>
        <v>18</v>
      </c>
      <c r="L26" s="7" cm="1">
        <f t="array" ref="L26">INDEX(Matrix!$B$5:$AZ116,VLOOKUP($A26,MatrixLookUp!$D:$E,2,FALSE),VLOOKUP(L$3,MatrixLookUp!$A:$B,2,FALSE))</f>
        <v>15</v>
      </c>
      <c r="M26" s="7" cm="1">
        <f t="array" ref="M26">INDEX(Matrix!$B$5:$AZ116,VLOOKUP($A26,MatrixLookUp!$D:$E,2,FALSE),VLOOKUP(M$3,MatrixLookUp!$A:$B,2,FALSE))</f>
        <v>0</v>
      </c>
      <c r="N26" s="7" cm="1">
        <f t="array" ref="N26">INDEX(Matrix!$B$5:$AZ116,VLOOKUP($A26,MatrixLookUp!$D:$E,2,FALSE),VLOOKUP(N$3,MatrixLookUp!$A:$B,2,FALSE))</f>
        <v>36.625</v>
      </c>
      <c r="O26" s="7" cm="1">
        <f t="array" ref="O26">INDEX(Matrix!$B$5:$AZ116,VLOOKUP($A26,MatrixLookUp!$D:$E,2,FALSE),VLOOKUP(O$3,MatrixLookUp!$A:$B,2,FALSE))</f>
        <v>6.25</v>
      </c>
      <c r="P26" s="7" cm="1">
        <f t="array" ref="P26">INDEX(Matrix!$B$5:$AZ116,VLOOKUP($A26,MatrixLookUp!$D:$E,2,FALSE),VLOOKUP(P$3,MatrixLookUp!$A:$B,2,FALSE))</f>
        <v>60</v>
      </c>
      <c r="Q26" s="7" cm="1">
        <f t="array" ref="Q26">INDEX(Matrix!$B$5:$AZ116,VLOOKUP($A26,MatrixLookUp!$D:$E,2,FALSE),VLOOKUP(Q$3,MatrixLookUp!$A:$B,2,FALSE))</f>
        <v>51.75</v>
      </c>
      <c r="R26" s="7" cm="1">
        <f t="array" ref="R26">INDEX(Matrix!$B$5:$AZ116,VLOOKUP($A26,MatrixLookUp!$D:$E,2,FALSE),VLOOKUP(R$3,MatrixLookUp!$A:$B,2,FALSE))</f>
        <v>258.75</v>
      </c>
      <c r="S26" s="7" cm="1">
        <f t="array" ref="S26">INDEX(Matrix!$B$5:$AZ116,VLOOKUP($A26,MatrixLookUp!$D:$E,2,FALSE),VLOOKUP(S$3,MatrixLookUp!$A:$B,2,FALSE))</f>
        <v>0</v>
      </c>
      <c r="T26" s="7" cm="1">
        <f t="array" ref="T26">INDEX(Matrix!$B$5:$AZ116,VLOOKUP($A26,MatrixLookUp!$D:$E,2,FALSE),VLOOKUP(T$3,MatrixLookUp!$A:$B,2,FALSE))</f>
        <v>34.5</v>
      </c>
      <c r="V26" s="20" t="str">
        <f t="shared" si="3"/>
        <v>PRJ_Meghna</v>
      </c>
      <c r="W26" s="17" t="str">
        <f t="shared" si="4"/>
        <v>yes</v>
      </c>
      <c r="X26" t="str">
        <f t="shared" si="5"/>
        <v>yes</v>
      </c>
      <c r="Y26" s="17" t="str" cm="1">
        <f t="array" ref="Y26">IF(X26="yes",D$3,INDEX(E$3:T$3,1,SUMPRODUCT((E26:T26=MAX(E26:T26))*COLUMN(E26:T26))-MIN(COLUMN(E26:T26))+1))</f>
        <v>SystemTest-B</v>
      </c>
      <c r="Z26" s="17">
        <f>VLOOKUP(Y26,SkillCapacityLookUp!A:B,2,FALSE)/12/(205/12)</f>
        <v>43.558397112195131</v>
      </c>
      <c r="AA26">
        <f>VLOOKUP(Y26,SkillCapacityLookUp!D:E,2,FALSE)</f>
        <v>8</v>
      </c>
      <c r="AB26" s="7">
        <f t="shared" si="6"/>
        <v>73</v>
      </c>
      <c r="AC26" s="1" cm="1">
        <f t="array" ref="AC26">IF(AND(W26="yes",X26="no"),ROUND(INDEX(E26:T26,1,SUMPRODUCT((E26:T26=MAX(E26:T26))*COLUMN(E26:T26))-MIN(COLUMN(E26:T26))+1)/(MIN(Z26:AA26)*205/12)*205/12,0),0)</f>
        <v>0</v>
      </c>
    </row>
    <row r="27" spans="1:29">
      <c r="A27" t="s">
        <v>54</v>
      </c>
      <c r="B27">
        <v>30</v>
      </c>
      <c r="D27" s="7" cm="1">
        <f t="array" ref="D27">INDEX(Matrix!$B$5:$AZ117,VLOOKUP($A27,MatrixLookUp!$D:$E,2,FALSE),VLOOKUP(D$3,MatrixLookUp!$A:$B,2,FALSE))</f>
        <v>601.50000381250004</v>
      </c>
      <c r="E27" s="7" cm="1">
        <f t="array" ref="E27">INDEX(Matrix!$B$5:$AZ117,VLOOKUP($A27,MatrixLookUp!$D:$E,2,FALSE),VLOOKUP(E$3,MatrixLookUp!$A:$B,2,FALSE))</f>
        <v>0</v>
      </c>
      <c r="F27" s="7" cm="1">
        <f t="array" ref="F27">INDEX(Matrix!$B$5:$AZ117,VLOOKUP($A27,MatrixLookUp!$D:$E,2,FALSE),VLOOKUP(F$3,MatrixLookUp!$A:$B,2,FALSE))</f>
        <v>15</v>
      </c>
      <c r="G27" s="7" cm="1">
        <f t="array" ref="G27">INDEX(Matrix!$B$5:$AZ117,VLOOKUP($A27,MatrixLookUp!$D:$E,2,FALSE),VLOOKUP(G$3,MatrixLookUp!$A:$B,2,FALSE))</f>
        <v>0</v>
      </c>
      <c r="H27" s="7" cm="1">
        <f t="array" ref="H27">INDEX(Matrix!$B$5:$AZ117,VLOOKUP($A27,MatrixLookUp!$D:$E,2,FALSE),VLOOKUP(H$3,MatrixLookUp!$A:$B,2,FALSE))</f>
        <v>0.875</v>
      </c>
      <c r="I27" s="7" cm="1">
        <f t="array" ref="I27">INDEX(Matrix!$B$5:$AZ117,VLOOKUP($A27,MatrixLookUp!$D:$E,2,FALSE),VLOOKUP(I$3,MatrixLookUp!$A:$B,2,FALSE))</f>
        <v>6</v>
      </c>
      <c r="J27" s="7" cm="1">
        <f t="array" ref="J27">INDEX(Matrix!$B$5:$AZ117,VLOOKUP($A27,MatrixLookUp!$D:$E,2,FALSE),VLOOKUP(J$3,MatrixLookUp!$A:$B,2,FALSE))</f>
        <v>0</v>
      </c>
      <c r="K27" s="7" cm="1">
        <f t="array" ref="K27">INDEX(Matrix!$B$5:$AZ117,VLOOKUP($A27,MatrixLookUp!$D:$E,2,FALSE),VLOOKUP(K$3,MatrixLookUp!$A:$B,2,FALSE))</f>
        <v>0</v>
      </c>
      <c r="L27" s="7" cm="1">
        <f t="array" ref="L27">INDEX(Matrix!$B$5:$AZ117,VLOOKUP($A27,MatrixLookUp!$D:$E,2,FALSE),VLOOKUP(L$3,MatrixLookUp!$A:$B,2,FALSE))</f>
        <v>0.25</v>
      </c>
      <c r="M27" s="7" cm="1">
        <f t="array" ref="M27">INDEX(Matrix!$B$5:$AZ117,VLOOKUP($A27,MatrixLookUp!$D:$E,2,FALSE),VLOOKUP(M$3,MatrixLookUp!$A:$B,2,FALSE))</f>
        <v>9.125</v>
      </c>
      <c r="N27" s="7" cm="1">
        <f t="array" ref="N27">INDEX(Matrix!$B$5:$AZ117,VLOOKUP($A27,MatrixLookUp!$D:$E,2,FALSE),VLOOKUP(N$3,MatrixLookUp!$A:$B,2,FALSE))</f>
        <v>19.75</v>
      </c>
      <c r="O27" s="7" cm="1">
        <f t="array" ref="O27">INDEX(Matrix!$B$5:$AZ117,VLOOKUP($A27,MatrixLookUp!$D:$E,2,FALSE),VLOOKUP(O$3,MatrixLookUp!$A:$B,2,FALSE))</f>
        <v>0</v>
      </c>
      <c r="P27" s="7" cm="1">
        <f t="array" ref="P27">INDEX(Matrix!$B$5:$AZ117,VLOOKUP($A27,MatrixLookUp!$D:$E,2,FALSE),VLOOKUP(P$3,MatrixLookUp!$A:$B,2,FALSE))</f>
        <v>2.625</v>
      </c>
      <c r="Q27" s="7" cm="1">
        <f t="array" ref="Q27">INDEX(Matrix!$B$5:$AZ117,VLOOKUP($A27,MatrixLookUp!$D:$E,2,FALSE),VLOOKUP(Q$3,MatrixLookUp!$A:$B,2,FALSE))</f>
        <v>1</v>
      </c>
      <c r="R27" s="7" cm="1">
        <f t="array" ref="R27">INDEX(Matrix!$B$5:$AZ117,VLOOKUP($A27,MatrixLookUp!$D:$E,2,FALSE),VLOOKUP(R$3,MatrixLookUp!$A:$B,2,FALSE))</f>
        <v>0</v>
      </c>
      <c r="S27" s="7" cm="1">
        <f t="array" ref="S27">INDEX(Matrix!$B$5:$AZ117,VLOOKUP($A27,MatrixLookUp!$D:$E,2,FALSE),VLOOKUP(S$3,MatrixLookUp!$A:$B,2,FALSE))</f>
        <v>15</v>
      </c>
      <c r="T27" s="7" cm="1">
        <f t="array" ref="T27">INDEX(Matrix!$B$5:$AZ117,VLOOKUP($A27,MatrixLookUp!$D:$E,2,FALSE),VLOOKUP(T$3,MatrixLookUp!$A:$B,2,FALSE))</f>
        <v>0</v>
      </c>
      <c r="V27" s="20" t="str">
        <f t="shared" si="3"/>
        <v>PRJ_RioSaoFrancisco</v>
      </c>
      <c r="W27" s="17" t="str">
        <f t="shared" si="4"/>
        <v>yes</v>
      </c>
      <c r="X27" t="str">
        <f t="shared" si="5"/>
        <v>yes</v>
      </c>
      <c r="Y27" s="17" t="str" cm="1">
        <f t="array" ref="Y27">IF(X27="yes",D$3,INDEX(E$3:T$3,1,SUMPRODUCT((E27:T27=MAX(E27:T27))*COLUMN(E27:T27))-MIN(COLUMN(E27:T27))+1))</f>
        <v>SystemTest-B</v>
      </c>
      <c r="Z27" s="17">
        <f>VLOOKUP(Y27,SkillCapacityLookUp!A:B,2,FALSE)/12/(205/12)</f>
        <v>43.558397112195131</v>
      </c>
      <c r="AA27">
        <f>VLOOKUP(Y27,SkillCapacityLookUp!D:E,2,FALSE)</f>
        <v>8</v>
      </c>
      <c r="AB27" s="7">
        <f t="shared" si="6"/>
        <v>75</v>
      </c>
      <c r="AC27" s="1" cm="1">
        <f t="array" ref="AC27">IF(AND(W27="yes",X27="no"),ROUND(INDEX(E27:T27,1,SUMPRODUCT((E27:T27=MAX(E27:T27))*COLUMN(E27:T27))-MIN(COLUMN(E27:T27))+1)/(MIN(Z27:AA27)*205/12)*205/12,0),0)</f>
        <v>0</v>
      </c>
    </row>
    <row r="28" spans="1:29">
      <c r="A28" t="s">
        <v>55</v>
      </c>
      <c r="B28">
        <v>30</v>
      </c>
      <c r="D28" s="7" cm="1">
        <f t="array" ref="D28">INDEX(Matrix!$B$5:$AZ118,VLOOKUP($A28,MatrixLookUp!$D:$E,2,FALSE),VLOOKUP(D$3,MatrixLookUp!$A:$B,2,FALSE))</f>
        <v>1015.6250114500001</v>
      </c>
      <c r="E28" s="7" cm="1">
        <f t="array" ref="E28">INDEX(Matrix!$B$5:$AZ118,VLOOKUP($A28,MatrixLookUp!$D:$E,2,FALSE),VLOOKUP(E$3,MatrixLookUp!$A:$B,2,FALSE))</f>
        <v>0</v>
      </c>
      <c r="F28" s="7" cm="1">
        <f t="array" ref="F28">INDEX(Matrix!$B$5:$AZ118,VLOOKUP($A28,MatrixLookUp!$D:$E,2,FALSE),VLOOKUP(F$3,MatrixLookUp!$A:$B,2,FALSE))</f>
        <v>21.25</v>
      </c>
      <c r="G28" s="7" cm="1">
        <f t="array" ref="G28">INDEX(Matrix!$B$5:$AZ118,VLOOKUP($A28,MatrixLookUp!$D:$E,2,FALSE),VLOOKUP(G$3,MatrixLookUp!$A:$B,2,FALSE))</f>
        <v>0</v>
      </c>
      <c r="H28" s="7" cm="1">
        <f t="array" ref="H28">INDEX(Matrix!$B$5:$AZ118,VLOOKUP($A28,MatrixLookUp!$D:$E,2,FALSE),VLOOKUP(H$3,MatrixLookUp!$A:$B,2,FALSE))</f>
        <v>0</v>
      </c>
      <c r="I28" s="7" cm="1">
        <f t="array" ref="I28">INDEX(Matrix!$B$5:$AZ118,VLOOKUP($A28,MatrixLookUp!$D:$E,2,FALSE),VLOOKUP(I$3,MatrixLookUp!$A:$B,2,FALSE))</f>
        <v>0</v>
      </c>
      <c r="J28" s="7" cm="1">
        <f t="array" ref="J28">INDEX(Matrix!$B$5:$AZ118,VLOOKUP($A28,MatrixLookUp!$D:$E,2,FALSE),VLOOKUP(J$3,MatrixLookUp!$A:$B,2,FALSE))</f>
        <v>18.75</v>
      </c>
      <c r="K28" s="7" cm="1">
        <f t="array" ref="K28">INDEX(Matrix!$B$5:$AZ118,VLOOKUP($A28,MatrixLookUp!$D:$E,2,FALSE),VLOOKUP(K$3,MatrixLookUp!$A:$B,2,FALSE))</f>
        <v>11.625</v>
      </c>
      <c r="L28" s="7" cm="1">
        <f t="array" ref="L28">INDEX(Matrix!$B$5:$AZ118,VLOOKUP($A28,MatrixLookUp!$D:$E,2,FALSE),VLOOKUP(L$3,MatrixLookUp!$A:$B,2,FALSE))</f>
        <v>0</v>
      </c>
      <c r="M28" s="7" cm="1">
        <f t="array" ref="M28">INDEX(Matrix!$B$5:$AZ118,VLOOKUP($A28,MatrixLookUp!$D:$E,2,FALSE),VLOOKUP(M$3,MatrixLookUp!$A:$B,2,FALSE))</f>
        <v>0</v>
      </c>
      <c r="N28" s="7" cm="1">
        <f t="array" ref="N28">INDEX(Matrix!$B$5:$AZ118,VLOOKUP($A28,MatrixLookUp!$D:$E,2,FALSE),VLOOKUP(N$3,MatrixLookUp!$A:$B,2,FALSE))</f>
        <v>48.75</v>
      </c>
      <c r="O28" s="7" cm="1">
        <f t="array" ref="O28">INDEX(Matrix!$B$5:$AZ118,VLOOKUP($A28,MatrixLookUp!$D:$E,2,FALSE),VLOOKUP(O$3,MatrixLookUp!$A:$B,2,FALSE))</f>
        <v>0</v>
      </c>
      <c r="P28" s="7" cm="1">
        <f t="array" ref="P28">INDEX(Matrix!$B$5:$AZ118,VLOOKUP($A28,MatrixLookUp!$D:$E,2,FALSE),VLOOKUP(P$3,MatrixLookUp!$A:$B,2,FALSE))</f>
        <v>0</v>
      </c>
      <c r="Q28" s="7" cm="1">
        <f t="array" ref="Q28">INDEX(Matrix!$B$5:$AZ118,VLOOKUP($A28,MatrixLookUp!$D:$E,2,FALSE),VLOOKUP(Q$3,MatrixLookUp!$A:$B,2,FALSE))</f>
        <v>0</v>
      </c>
      <c r="R28" s="7" cm="1">
        <f t="array" ref="R28">INDEX(Matrix!$B$5:$AZ118,VLOOKUP($A28,MatrixLookUp!$D:$E,2,FALSE),VLOOKUP(R$3,MatrixLookUp!$A:$B,2,FALSE))</f>
        <v>0</v>
      </c>
      <c r="S28" s="7" cm="1">
        <f t="array" ref="S28">INDEX(Matrix!$B$5:$AZ118,VLOOKUP($A28,MatrixLookUp!$D:$E,2,FALSE),VLOOKUP(S$3,MatrixLookUp!$A:$B,2,FALSE))</f>
        <v>0</v>
      </c>
      <c r="T28" s="7" cm="1">
        <f t="array" ref="T28">INDEX(Matrix!$B$5:$AZ118,VLOOKUP($A28,MatrixLookUp!$D:$E,2,FALSE),VLOOKUP(T$3,MatrixLookUp!$A:$B,2,FALSE))</f>
        <v>0</v>
      </c>
      <c r="V28" s="20" t="str">
        <f t="shared" si="3"/>
        <v>PRJ_Yukon</v>
      </c>
      <c r="W28" s="17" t="str">
        <f t="shared" si="4"/>
        <v>yes</v>
      </c>
      <c r="X28" t="str">
        <f t="shared" si="5"/>
        <v>yes</v>
      </c>
      <c r="Y28" s="17" t="str" cm="1">
        <f t="array" ref="Y28">IF(X28="yes",D$3,INDEX(E$3:T$3,1,SUMPRODUCT((E28:T28=MAX(E28:T28))*COLUMN(E28:T28))-MIN(COLUMN(E28:T28))+1))</f>
        <v>SystemTest-B</v>
      </c>
      <c r="Z28" s="17">
        <f>VLOOKUP(Y28,SkillCapacityLookUp!A:B,2,FALSE)/12/(205/12)</f>
        <v>43.558397112195131</v>
      </c>
      <c r="AA28">
        <f>VLOOKUP(Y28,SkillCapacityLookUp!D:E,2,FALSE)</f>
        <v>8</v>
      </c>
      <c r="AB28" s="7">
        <f t="shared" si="6"/>
        <v>127</v>
      </c>
      <c r="AC28" s="1" cm="1">
        <f t="array" ref="AC28">IF(AND(W28="yes",X28="no"),ROUND(INDEX(E28:T28,1,SUMPRODUCT((E28:T28=MAX(E28:T28))*COLUMN(E28:T28))-MIN(COLUMN(E28:T28))+1)/(MIN(Z28:AA28)*205/12)*205/12,0),0)</f>
        <v>0</v>
      </c>
    </row>
    <row r="29" spans="1:29">
      <c r="A29" t="s">
        <v>56</v>
      </c>
      <c r="B29">
        <v>30</v>
      </c>
      <c r="D29" s="7" cm="1">
        <f t="array" ref="D29">INDEX(Matrix!$B$5:$AZ120,VLOOKUP($A29,MatrixLookUp!$D:$E,2,FALSE),VLOOKUP(D$3,MatrixLookUp!$A:$B,2,FALSE))</f>
        <v>2</v>
      </c>
      <c r="E29" s="7" cm="1">
        <f t="array" ref="E29">INDEX(Matrix!$B$5:$AZ120,VLOOKUP($A29,MatrixLookUp!$D:$E,2,FALSE),VLOOKUP(E$3,MatrixLookUp!$A:$B,2,FALSE))</f>
        <v>113.625</v>
      </c>
      <c r="F29" s="7" cm="1">
        <f t="array" ref="F29">INDEX(Matrix!$B$5:$AZ120,VLOOKUP($A29,MatrixLookUp!$D:$E,2,FALSE),VLOOKUP(F$3,MatrixLookUp!$A:$B,2,FALSE))</f>
        <v>85</v>
      </c>
      <c r="G29" s="7" cm="1">
        <f t="array" ref="G29">INDEX(Matrix!$B$5:$AZ120,VLOOKUP($A29,MatrixLookUp!$D:$E,2,FALSE),VLOOKUP(G$3,MatrixLookUp!$A:$B,2,FALSE))</f>
        <v>0</v>
      </c>
      <c r="H29" s="7" cm="1">
        <f t="array" ref="H29">INDEX(Matrix!$B$5:$AZ120,VLOOKUP($A29,MatrixLookUp!$D:$E,2,FALSE),VLOOKUP(H$3,MatrixLookUp!$A:$B,2,FALSE))</f>
        <v>1</v>
      </c>
      <c r="I29" s="7" cm="1">
        <f t="array" ref="I29">INDEX(Matrix!$B$5:$AZ120,VLOOKUP($A29,MatrixLookUp!$D:$E,2,FALSE),VLOOKUP(I$3,MatrixLookUp!$A:$B,2,FALSE))</f>
        <v>18.375</v>
      </c>
      <c r="J29" s="7" cm="1">
        <f t="array" ref="J29">INDEX(Matrix!$B$5:$AZ120,VLOOKUP($A29,MatrixLookUp!$D:$E,2,FALSE),VLOOKUP(J$3,MatrixLookUp!$A:$B,2,FALSE))</f>
        <v>12.5</v>
      </c>
      <c r="K29" s="7" cm="1">
        <f t="array" ref="K29">INDEX(Matrix!$B$5:$AZ120,VLOOKUP($A29,MatrixLookUp!$D:$E,2,FALSE),VLOOKUP(K$3,MatrixLookUp!$A:$B,2,FALSE))</f>
        <v>3.5</v>
      </c>
      <c r="L29" s="7" cm="1">
        <f t="array" ref="L29">INDEX(Matrix!$B$5:$AZ120,VLOOKUP($A29,MatrixLookUp!$D:$E,2,FALSE),VLOOKUP(L$3,MatrixLookUp!$A:$B,2,FALSE))</f>
        <v>0</v>
      </c>
      <c r="M29" s="7" cm="1">
        <f t="array" ref="M29">INDEX(Matrix!$B$5:$AZ120,VLOOKUP($A29,MatrixLookUp!$D:$E,2,FALSE),VLOOKUP(M$3,MatrixLookUp!$A:$B,2,FALSE))</f>
        <v>0</v>
      </c>
      <c r="N29" s="7" cm="1">
        <f t="array" ref="N29">INDEX(Matrix!$B$5:$AZ120,VLOOKUP($A29,MatrixLookUp!$D:$E,2,FALSE),VLOOKUP(N$3,MatrixLookUp!$A:$B,2,FALSE))</f>
        <v>0</v>
      </c>
      <c r="O29" s="7" cm="1">
        <f t="array" ref="O29">INDEX(Matrix!$B$5:$AZ120,VLOOKUP($A29,MatrixLookUp!$D:$E,2,FALSE),VLOOKUP(O$3,MatrixLookUp!$A:$B,2,FALSE))</f>
        <v>65</v>
      </c>
      <c r="P29" s="7" cm="1">
        <f t="array" ref="P29">INDEX(Matrix!$B$5:$AZ120,VLOOKUP($A29,MatrixLookUp!$D:$E,2,FALSE),VLOOKUP(P$3,MatrixLookUp!$A:$B,2,FALSE))</f>
        <v>1.25</v>
      </c>
      <c r="Q29" s="7" cm="1">
        <f t="array" ref="Q29">INDEX(Matrix!$B$5:$AZ120,VLOOKUP($A29,MatrixLookUp!$D:$E,2,FALSE),VLOOKUP(Q$3,MatrixLookUp!$A:$B,2,FALSE))</f>
        <v>0</v>
      </c>
      <c r="R29" s="7" cm="1">
        <f t="array" ref="R29">INDEX(Matrix!$B$5:$AZ120,VLOOKUP($A29,MatrixLookUp!$D:$E,2,FALSE),VLOOKUP(R$3,MatrixLookUp!$A:$B,2,FALSE))</f>
        <v>0</v>
      </c>
      <c r="S29" s="7" cm="1">
        <f t="array" ref="S29">INDEX(Matrix!$B$5:$AZ120,VLOOKUP($A29,MatrixLookUp!$D:$E,2,FALSE),VLOOKUP(S$3,MatrixLookUp!$A:$B,2,FALSE))</f>
        <v>0</v>
      </c>
      <c r="T29" s="7" cm="1">
        <f t="array" ref="T29">INDEX(Matrix!$B$5:$AZ120,VLOOKUP($A29,MatrixLookUp!$D:$E,2,FALSE),VLOOKUP(T$3,MatrixLookUp!$A:$B,2,FALSE))</f>
        <v>0</v>
      </c>
      <c r="V29" s="20" t="str">
        <f t="shared" si="3"/>
        <v>PRJ_Indus</v>
      </c>
      <c r="W29" s="17" t="str">
        <f t="shared" si="4"/>
        <v>yes</v>
      </c>
      <c r="X29" t="str">
        <f t="shared" si="5"/>
        <v>yes</v>
      </c>
      <c r="Y29" s="17" t="str" cm="1">
        <f t="array" ref="Y29">IF(X29="yes",D$3,INDEX(E$3:T$3,1,SUMPRODUCT((E29:T29=MAX(E29:T29))*COLUMN(E29:T29))-MIN(COLUMN(E29:T29))+1))</f>
        <v>SystemTest-B</v>
      </c>
      <c r="Z29" s="17">
        <f>VLOOKUP(Y29,SkillCapacityLookUp!A:B,2,FALSE)/12/(205/12)</f>
        <v>43.558397112195131</v>
      </c>
      <c r="AA29">
        <f>VLOOKUP(Y29,SkillCapacityLookUp!D:E,2,FALSE)</f>
        <v>8</v>
      </c>
      <c r="AB29" s="7">
        <f t="shared" si="6"/>
        <v>0</v>
      </c>
      <c r="AC29" s="1" cm="1">
        <f t="array" ref="AC29">IF(AND(W29="yes",X29="no"),ROUND(INDEX(E29:T29,1,SUMPRODUCT((E29:T29=MAX(E29:T29))*COLUMN(E29:T29))-MIN(COLUMN(E29:T29))+1)/(MIN(Z29:AA29)*205/12)*205/12,0),0)</f>
        <v>0</v>
      </c>
    </row>
    <row r="30" spans="1:29">
      <c r="A30" t="s">
        <v>57</v>
      </c>
      <c r="B30">
        <v>30</v>
      </c>
      <c r="D30" s="7" cm="1">
        <f t="array" ref="D30">INDEX(Matrix!$B$5:$AZ121,VLOOKUP($A30,MatrixLookUp!$D:$E,2,FALSE),VLOOKUP(D$3,MatrixLookUp!$A:$B,2,FALSE))</f>
        <v>915</v>
      </c>
      <c r="E30" s="7" cm="1">
        <f t="array" ref="E30">INDEX(Matrix!$B$5:$AZ121,VLOOKUP($A30,MatrixLookUp!$D:$E,2,FALSE),VLOOKUP(E$3,MatrixLookUp!$A:$B,2,FALSE))</f>
        <v>432.5</v>
      </c>
      <c r="F30" s="7" cm="1">
        <f t="array" ref="F30">INDEX(Matrix!$B$5:$AZ121,VLOOKUP($A30,MatrixLookUp!$D:$E,2,FALSE),VLOOKUP(F$3,MatrixLookUp!$A:$B,2,FALSE))</f>
        <v>559.375</v>
      </c>
      <c r="G30" s="7" cm="1">
        <f t="array" ref="G30">INDEX(Matrix!$B$5:$AZ121,VLOOKUP($A30,MatrixLookUp!$D:$E,2,FALSE),VLOOKUP(G$3,MatrixLookUp!$A:$B,2,FALSE))</f>
        <v>726.9375</v>
      </c>
      <c r="H30" s="7" cm="1">
        <f t="array" ref="H30">INDEX(Matrix!$B$5:$AZ121,VLOOKUP($A30,MatrixLookUp!$D:$E,2,FALSE),VLOOKUP(H$3,MatrixLookUp!$A:$B,2,FALSE))</f>
        <v>263.875</v>
      </c>
      <c r="I30" s="7" cm="1">
        <f t="array" ref="I30">INDEX(Matrix!$B$5:$AZ121,VLOOKUP($A30,MatrixLookUp!$D:$E,2,FALSE),VLOOKUP(I$3,MatrixLookUp!$A:$B,2,FALSE))</f>
        <v>2.5</v>
      </c>
      <c r="J30" s="7" cm="1">
        <f t="array" ref="J30">INDEX(Matrix!$B$5:$AZ121,VLOOKUP($A30,MatrixLookUp!$D:$E,2,FALSE),VLOOKUP(J$3,MatrixLookUp!$A:$B,2,FALSE))</f>
        <v>51.25</v>
      </c>
      <c r="K30" s="7" cm="1">
        <f t="array" ref="K30">INDEX(Matrix!$B$5:$AZ121,VLOOKUP($A30,MatrixLookUp!$D:$E,2,FALSE),VLOOKUP(K$3,MatrixLookUp!$A:$B,2,FALSE))</f>
        <v>11.875</v>
      </c>
      <c r="L30" s="7" cm="1">
        <f t="array" ref="L30">INDEX(Matrix!$B$5:$AZ121,VLOOKUP($A30,MatrixLookUp!$D:$E,2,FALSE),VLOOKUP(L$3,MatrixLookUp!$A:$B,2,FALSE))</f>
        <v>0</v>
      </c>
      <c r="M30" s="7" cm="1">
        <f t="array" ref="M30">INDEX(Matrix!$B$5:$AZ121,VLOOKUP($A30,MatrixLookUp!$D:$E,2,FALSE),VLOOKUP(M$3,MatrixLookUp!$A:$B,2,FALSE))</f>
        <v>0</v>
      </c>
      <c r="N30" s="7" cm="1">
        <f t="array" ref="N30">INDEX(Matrix!$B$5:$AZ121,VLOOKUP($A30,MatrixLookUp!$D:$E,2,FALSE),VLOOKUP(N$3,MatrixLookUp!$A:$B,2,FALSE))</f>
        <v>0</v>
      </c>
      <c r="O30" s="7" cm="1">
        <f t="array" ref="O30">INDEX(Matrix!$B$5:$AZ121,VLOOKUP($A30,MatrixLookUp!$D:$E,2,FALSE),VLOOKUP(O$3,MatrixLookUp!$A:$B,2,FALSE))</f>
        <v>240</v>
      </c>
      <c r="P30" s="7" cm="1">
        <f t="array" ref="P30">INDEX(Matrix!$B$5:$AZ121,VLOOKUP($A30,MatrixLookUp!$D:$E,2,FALSE),VLOOKUP(P$3,MatrixLookUp!$A:$B,2,FALSE))</f>
        <v>101.3125</v>
      </c>
      <c r="Q30" s="7" cm="1">
        <f t="array" ref="Q30">INDEX(Matrix!$B$5:$AZ121,VLOOKUP($A30,MatrixLookUp!$D:$E,2,FALSE),VLOOKUP(Q$3,MatrixLookUp!$A:$B,2,FALSE))</f>
        <v>55</v>
      </c>
      <c r="R30" s="7" cm="1">
        <f t="array" ref="R30">INDEX(Matrix!$B$5:$AZ121,VLOOKUP($A30,MatrixLookUp!$D:$E,2,FALSE),VLOOKUP(R$3,MatrixLookUp!$A:$B,2,FALSE))</f>
        <v>2.3125</v>
      </c>
      <c r="S30" s="7" cm="1">
        <f t="array" ref="S30">INDEX(Matrix!$B$5:$AZ121,VLOOKUP($A30,MatrixLookUp!$D:$E,2,FALSE),VLOOKUP(S$3,MatrixLookUp!$A:$B,2,FALSE))</f>
        <v>0</v>
      </c>
      <c r="T30" s="7" cm="1">
        <f t="array" ref="T30">INDEX(Matrix!$B$5:$AZ121,VLOOKUP($A30,MatrixLookUp!$D:$E,2,FALSE),VLOOKUP(T$3,MatrixLookUp!$A:$B,2,FALSE))</f>
        <v>0</v>
      </c>
      <c r="V30" s="20" t="str">
        <f t="shared" si="3"/>
        <v>PRJ_RioGrande</v>
      </c>
      <c r="W30" s="17" t="str">
        <f t="shared" si="4"/>
        <v>yes</v>
      </c>
      <c r="X30" t="str">
        <f t="shared" si="5"/>
        <v>yes</v>
      </c>
      <c r="Y30" s="17" t="str" cm="1">
        <f t="array" ref="Y30">IF(X30="yes",D$3,INDEX(E$3:T$3,1,SUMPRODUCT((E30:T30=MAX(E30:T30))*COLUMN(E30:T30))-MIN(COLUMN(E30:T30))+1))</f>
        <v>SystemTest-B</v>
      </c>
      <c r="Z30" s="17">
        <f>VLOOKUP(Y30,SkillCapacityLookUp!A:B,2,FALSE)/12/(205/12)</f>
        <v>43.558397112195131</v>
      </c>
      <c r="AA30">
        <f>VLOOKUP(Y30,SkillCapacityLookUp!D:E,2,FALSE)</f>
        <v>8</v>
      </c>
      <c r="AB30" s="7">
        <f t="shared" si="6"/>
        <v>114</v>
      </c>
      <c r="AC30" s="1" cm="1">
        <f t="array" ref="AC30">IF(AND(W30="yes",X30="no"),ROUND(INDEX(E30:T30,1,SUMPRODUCT((E30:T30=MAX(E30:T30))*COLUMN(E30:T30))-MIN(COLUMN(E30:T30))+1)/(MIN(Z30:AA30)*205/12)*205/12,0),0)</f>
        <v>0</v>
      </c>
    </row>
    <row r="31" spans="1:29">
      <c r="A31" t="s">
        <v>58</v>
      </c>
      <c r="B31">
        <v>10</v>
      </c>
      <c r="D31" s="7" cm="1">
        <f t="array" ref="D31">INDEX(Matrix!$B$5:$AZ122,VLOOKUP($A31,MatrixLookUp!$D:$E,2,FALSE),VLOOKUP(D$3,MatrixLookUp!$A:$B,2,FALSE))</f>
        <v>345</v>
      </c>
      <c r="E31" s="7" cm="1">
        <f t="array" ref="E31">INDEX(Matrix!$B$5:$AZ122,VLOOKUP($A31,MatrixLookUp!$D:$E,2,FALSE),VLOOKUP(E$3,MatrixLookUp!$A:$B,2,FALSE))</f>
        <v>630.625</v>
      </c>
      <c r="F31" s="7" cm="1">
        <f t="array" ref="F31">INDEX(Matrix!$B$5:$AZ122,VLOOKUP($A31,MatrixLookUp!$D:$E,2,FALSE),VLOOKUP(F$3,MatrixLookUp!$A:$B,2,FALSE))</f>
        <v>312.5</v>
      </c>
      <c r="G31" s="7" cm="1">
        <f t="array" ref="G31">INDEX(Matrix!$B$5:$AZ122,VLOOKUP($A31,MatrixLookUp!$D:$E,2,FALSE),VLOOKUP(G$3,MatrixLookUp!$A:$B,2,FALSE))</f>
        <v>0</v>
      </c>
      <c r="H31" s="7" cm="1">
        <f t="array" ref="H31">INDEX(Matrix!$B$5:$AZ122,VLOOKUP($A31,MatrixLookUp!$D:$E,2,FALSE),VLOOKUP(H$3,MatrixLookUp!$A:$B,2,FALSE))</f>
        <v>0</v>
      </c>
      <c r="I31" s="7" cm="1">
        <f t="array" ref="I31">INDEX(Matrix!$B$5:$AZ122,VLOOKUP($A31,MatrixLookUp!$D:$E,2,FALSE),VLOOKUP(I$3,MatrixLookUp!$A:$B,2,FALSE))</f>
        <v>4.875</v>
      </c>
      <c r="J31" s="7" cm="1">
        <f t="array" ref="J31">INDEX(Matrix!$B$5:$AZ122,VLOOKUP($A31,MatrixLookUp!$D:$E,2,FALSE),VLOOKUP(J$3,MatrixLookUp!$A:$B,2,FALSE))</f>
        <v>35</v>
      </c>
      <c r="K31" s="7" cm="1">
        <f t="array" ref="K31">INDEX(Matrix!$B$5:$AZ122,VLOOKUP($A31,MatrixLookUp!$D:$E,2,FALSE),VLOOKUP(K$3,MatrixLookUp!$A:$B,2,FALSE))</f>
        <v>14.75</v>
      </c>
      <c r="L31" s="7" cm="1">
        <f t="array" ref="L31">INDEX(Matrix!$B$5:$AZ122,VLOOKUP($A31,MatrixLookUp!$D:$E,2,FALSE),VLOOKUP(L$3,MatrixLookUp!$A:$B,2,FALSE))</f>
        <v>0</v>
      </c>
      <c r="M31" s="7" cm="1">
        <f t="array" ref="M31">INDEX(Matrix!$B$5:$AZ122,VLOOKUP($A31,MatrixLookUp!$D:$E,2,FALSE),VLOOKUP(M$3,MatrixLookUp!$A:$B,2,FALSE))</f>
        <v>0</v>
      </c>
      <c r="N31" s="7" cm="1">
        <f t="array" ref="N31">INDEX(Matrix!$B$5:$AZ122,VLOOKUP($A31,MatrixLookUp!$D:$E,2,FALSE),VLOOKUP(N$3,MatrixLookUp!$A:$B,2,FALSE))</f>
        <v>115</v>
      </c>
      <c r="O31" s="7" cm="1">
        <f t="array" ref="O31">INDEX(Matrix!$B$5:$AZ122,VLOOKUP($A31,MatrixLookUp!$D:$E,2,FALSE),VLOOKUP(O$3,MatrixLookUp!$A:$B,2,FALSE))</f>
        <v>0</v>
      </c>
      <c r="P31" s="7" cm="1">
        <f t="array" ref="P31">INDEX(Matrix!$B$5:$AZ122,VLOOKUP($A31,MatrixLookUp!$D:$E,2,FALSE),VLOOKUP(P$3,MatrixLookUp!$A:$B,2,FALSE))</f>
        <v>0</v>
      </c>
      <c r="Q31" s="7" cm="1">
        <f t="array" ref="Q31">INDEX(Matrix!$B$5:$AZ122,VLOOKUP($A31,MatrixLookUp!$D:$E,2,FALSE),VLOOKUP(Q$3,MatrixLookUp!$A:$B,2,FALSE))</f>
        <v>0</v>
      </c>
      <c r="R31" s="7" cm="1">
        <f t="array" ref="R31">INDEX(Matrix!$B$5:$AZ122,VLOOKUP($A31,MatrixLookUp!$D:$E,2,FALSE),VLOOKUP(R$3,MatrixLookUp!$A:$B,2,FALSE))</f>
        <v>0</v>
      </c>
      <c r="S31" s="7" cm="1">
        <f t="array" ref="S31">INDEX(Matrix!$B$5:$AZ122,VLOOKUP($A31,MatrixLookUp!$D:$E,2,FALSE),VLOOKUP(S$3,MatrixLookUp!$A:$B,2,FALSE))</f>
        <v>0</v>
      </c>
      <c r="T31" s="7" cm="1">
        <f t="array" ref="T31">INDEX(Matrix!$B$5:$AZ122,VLOOKUP($A31,MatrixLookUp!$D:$E,2,FALSE),VLOOKUP(T$3,MatrixLookUp!$A:$B,2,FALSE))</f>
        <v>0</v>
      </c>
      <c r="V31" s="20" t="str">
        <f t="shared" si="3"/>
        <v>PRJ_Syrdarja</v>
      </c>
      <c r="W31" s="17" t="str">
        <f t="shared" si="4"/>
        <v>yes</v>
      </c>
      <c r="X31" t="str">
        <f t="shared" si="5"/>
        <v>yes</v>
      </c>
      <c r="Y31" s="17" t="str" cm="1">
        <f t="array" ref="Y31">IF(X31="yes",D$3,INDEX(E$3:T$3,1,SUMPRODUCT((E31:T31=MAX(E31:T31))*COLUMN(E31:T31))-MIN(COLUMN(E31:T31))+1))</f>
        <v>SystemTest-B</v>
      </c>
      <c r="Z31" s="17">
        <f>VLOOKUP(Y31,SkillCapacityLookUp!A:B,2,FALSE)/12/(205/12)</f>
        <v>43.558397112195131</v>
      </c>
      <c r="AA31">
        <f>VLOOKUP(Y31,SkillCapacityLookUp!D:E,2,FALSE)</f>
        <v>8</v>
      </c>
      <c r="AB31" s="7">
        <f t="shared" si="6"/>
        <v>43</v>
      </c>
      <c r="AC31" s="1" cm="1">
        <f t="array" ref="AC31">IF(AND(W31="yes",X31="no"),ROUND(INDEX(E31:T31,1,SUMPRODUCT((E31:T31=MAX(E31:T31))*COLUMN(E31:T31))-MIN(COLUMN(E31:T31))+1)/(MIN(Z31:AA31)*205/12)*205/12,0),0)</f>
        <v>0</v>
      </c>
    </row>
    <row r="32" spans="1:29">
      <c r="A32" t="s">
        <v>59</v>
      </c>
      <c r="B32">
        <v>10</v>
      </c>
      <c r="D32" s="7" cm="1">
        <f t="array" ref="D32">INDEX(Matrix!$B$5:$AZ123,VLOOKUP($A32,MatrixLookUp!$D:$E,2,FALSE),VLOOKUP(D$3,MatrixLookUp!$A:$B,2,FALSE))</f>
        <v>0</v>
      </c>
      <c r="E32" s="7" cm="1">
        <f t="array" ref="E32">INDEX(Matrix!$B$5:$AZ123,VLOOKUP($A32,MatrixLookUp!$D:$E,2,FALSE),VLOOKUP(E$3,MatrixLookUp!$A:$B,2,FALSE))</f>
        <v>0</v>
      </c>
      <c r="F32" s="7" cm="1">
        <f t="array" ref="F32">INDEX(Matrix!$B$5:$AZ123,VLOOKUP($A32,MatrixLookUp!$D:$E,2,FALSE),VLOOKUP(F$3,MatrixLookUp!$A:$B,2,FALSE))</f>
        <v>0</v>
      </c>
      <c r="G32" s="7" cm="1">
        <f t="array" ref="G32">INDEX(Matrix!$B$5:$AZ123,VLOOKUP($A32,MatrixLookUp!$D:$E,2,FALSE),VLOOKUP(G$3,MatrixLookUp!$A:$B,2,FALSE))</f>
        <v>0</v>
      </c>
      <c r="H32" s="7" cm="1">
        <f t="array" ref="H32">INDEX(Matrix!$B$5:$AZ123,VLOOKUP($A32,MatrixLookUp!$D:$E,2,FALSE),VLOOKUP(H$3,MatrixLookUp!$A:$B,2,FALSE))</f>
        <v>0</v>
      </c>
      <c r="I32" s="7" cm="1">
        <f t="array" ref="I32">INDEX(Matrix!$B$5:$AZ123,VLOOKUP($A32,MatrixLookUp!$D:$E,2,FALSE),VLOOKUP(I$3,MatrixLookUp!$A:$B,2,FALSE))</f>
        <v>28.5</v>
      </c>
      <c r="J32" s="7" cm="1">
        <f t="array" ref="J32">INDEX(Matrix!$B$5:$AZ123,VLOOKUP($A32,MatrixLookUp!$D:$E,2,FALSE),VLOOKUP(J$3,MatrixLookUp!$A:$B,2,FALSE))</f>
        <v>37</v>
      </c>
      <c r="K32" s="7" cm="1">
        <f t="array" ref="K32">INDEX(Matrix!$B$5:$AZ123,VLOOKUP($A32,MatrixLookUp!$D:$E,2,FALSE),VLOOKUP(K$3,MatrixLookUp!$A:$B,2,FALSE))</f>
        <v>13.75</v>
      </c>
      <c r="L32" s="7" cm="1">
        <f t="array" ref="L32">INDEX(Matrix!$B$5:$AZ123,VLOOKUP($A32,MatrixLookUp!$D:$E,2,FALSE),VLOOKUP(L$3,MatrixLookUp!$A:$B,2,FALSE))</f>
        <v>0</v>
      </c>
      <c r="M32" s="7" cm="1">
        <f t="array" ref="M32">INDEX(Matrix!$B$5:$AZ123,VLOOKUP($A32,MatrixLookUp!$D:$E,2,FALSE),VLOOKUP(M$3,MatrixLookUp!$A:$B,2,FALSE))</f>
        <v>0</v>
      </c>
      <c r="N32" s="7" cm="1">
        <f t="array" ref="N32">INDEX(Matrix!$B$5:$AZ123,VLOOKUP($A32,MatrixLookUp!$D:$E,2,FALSE),VLOOKUP(N$3,MatrixLookUp!$A:$B,2,FALSE))</f>
        <v>0</v>
      </c>
      <c r="O32" s="7" cm="1">
        <f t="array" ref="O32">INDEX(Matrix!$B$5:$AZ123,VLOOKUP($A32,MatrixLookUp!$D:$E,2,FALSE),VLOOKUP(O$3,MatrixLookUp!$A:$B,2,FALSE))</f>
        <v>0</v>
      </c>
      <c r="P32" s="7" cm="1">
        <f t="array" ref="P32">INDEX(Matrix!$B$5:$AZ123,VLOOKUP($A32,MatrixLookUp!$D:$E,2,FALSE),VLOOKUP(P$3,MatrixLookUp!$A:$B,2,FALSE))</f>
        <v>0</v>
      </c>
      <c r="Q32" s="7" cm="1">
        <f t="array" ref="Q32">INDEX(Matrix!$B$5:$AZ123,VLOOKUP($A32,MatrixLookUp!$D:$E,2,FALSE),VLOOKUP(Q$3,MatrixLookUp!$A:$B,2,FALSE))</f>
        <v>0</v>
      </c>
      <c r="R32" s="7" cm="1">
        <f t="array" ref="R32">INDEX(Matrix!$B$5:$AZ123,VLOOKUP($A32,MatrixLookUp!$D:$E,2,FALSE),VLOOKUP(R$3,MatrixLookUp!$A:$B,2,FALSE))</f>
        <v>0</v>
      </c>
      <c r="S32" s="7" cm="1">
        <f t="array" ref="S32">INDEX(Matrix!$B$5:$AZ123,VLOOKUP($A32,MatrixLookUp!$D:$E,2,FALSE),VLOOKUP(S$3,MatrixLookUp!$A:$B,2,FALSE))</f>
        <v>0</v>
      </c>
      <c r="T32" s="7" cm="1">
        <f t="array" ref="T32">INDEX(Matrix!$B$5:$AZ123,VLOOKUP($A32,MatrixLookUp!$D:$E,2,FALSE),VLOOKUP(T$3,MatrixLookUp!$A:$B,2,FALSE))</f>
        <v>0</v>
      </c>
      <c r="V32" s="20" t="str">
        <f t="shared" si="3"/>
        <v>PRJ_Orinoco</v>
      </c>
      <c r="W32" s="17" t="str">
        <f t="shared" si="4"/>
        <v>yes</v>
      </c>
      <c r="X32" t="str">
        <f t="shared" si="5"/>
        <v>no</v>
      </c>
      <c r="Y32" s="17" t="str" cm="1">
        <f t="array" ref="Y32">IF(X32="yes",D$3,INDEX(E$3:T$3,1,SUMPRODUCT((E32:T32=MAX(E32:T32))*COLUMN(E32:T32))-MIN(COLUMN(E32:T32))+1))</f>
        <v>Quality-B</v>
      </c>
      <c r="Z32" s="17">
        <f>VLOOKUP(Y32,SkillCapacityLookUp!A:B,2,FALSE)/12/(205/12)</f>
        <v>4.1883074146341457</v>
      </c>
      <c r="AA32">
        <f>VLOOKUP(Y32,SkillCapacityLookUp!D:E,2,FALSE)</f>
        <v>5</v>
      </c>
      <c r="AB32" s="7">
        <f t="shared" si="6"/>
        <v>0</v>
      </c>
      <c r="AC32" s="1" cm="1">
        <f t="array" ref="AC32">IF(AND(W32="yes",X32="no"),ROUND(INDEX(E32:T32,1,SUMPRODUCT((E32:T32=MAX(E32:T32))*COLUMN(E32:T32))-MIN(COLUMN(E32:T32))+1)/(MIN(Z32:AA32)*205/12)*205/12,0),0)</f>
        <v>9</v>
      </c>
    </row>
    <row r="33" spans="1:29">
      <c r="A33" t="s">
        <v>60</v>
      </c>
      <c r="B33">
        <v>10</v>
      </c>
      <c r="D33" s="7" cm="1">
        <f t="array" ref="D33">INDEX(Matrix!$B$5:$AZ124,VLOOKUP($A33,MatrixLookUp!$D:$E,2,FALSE),VLOOKUP(D$3,MatrixLookUp!$A:$B,2,FALSE))</f>
        <v>0</v>
      </c>
      <c r="E33" s="7" cm="1">
        <f t="array" ref="E33">INDEX(Matrix!$B$5:$AZ124,VLOOKUP($A33,MatrixLookUp!$D:$E,2,FALSE),VLOOKUP(E$3,MatrixLookUp!$A:$B,2,FALSE))</f>
        <v>0</v>
      </c>
      <c r="F33" s="7" cm="1">
        <f t="array" ref="F33">INDEX(Matrix!$B$5:$AZ124,VLOOKUP($A33,MatrixLookUp!$D:$E,2,FALSE),VLOOKUP(F$3,MatrixLookUp!$A:$B,2,FALSE))</f>
        <v>0</v>
      </c>
      <c r="G33" s="7" cm="1">
        <f t="array" ref="G33">INDEX(Matrix!$B$5:$AZ124,VLOOKUP($A33,MatrixLookUp!$D:$E,2,FALSE),VLOOKUP(G$3,MatrixLookUp!$A:$B,2,FALSE))</f>
        <v>356.25</v>
      </c>
      <c r="H33" s="7" cm="1">
        <f t="array" ref="H33">INDEX(Matrix!$B$5:$AZ124,VLOOKUP($A33,MatrixLookUp!$D:$E,2,FALSE),VLOOKUP(H$3,MatrixLookUp!$A:$B,2,FALSE))</f>
        <v>0</v>
      </c>
      <c r="I33" s="7" cm="1">
        <f t="array" ref="I33">INDEX(Matrix!$B$5:$AZ124,VLOOKUP($A33,MatrixLookUp!$D:$E,2,FALSE),VLOOKUP(I$3,MatrixLookUp!$A:$B,2,FALSE))</f>
        <v>0</v>
      </c>
      <c r="J33" s="7" cm="1">
        <f t="array" ref="J33">INDEX(Matrix!$B$5:$AZ124,VLOOKUP($A33,MatrixLookUp!$D:$E,2,FALSE),VLOOKUP(J$3,MatrixLookUp!$A:$B,2,FALSE))</f>
        <v>0</v>
      </c>
      <c r="K33" s="7" cm="1">
        <f t="array" ref="K33">INDEX(Matrix!$B$5:$AZ124,VLOOKUP($A33,MatrixLookUp!$D:$E,2,FALSE),VLOOKUP(K$3,MatrixLookUp!$A:$B,2,FALSE))</f>
        <v>0</v>
      </c>
      <c r="L33" s="7" cm="1">
        <f t="array" ref="L33">INDEX(Matrix!$B$5:$AZ124,VLOOKUP($A33,MatrixLookUp!$D:$E,2,FALSE),VLOOKUP(L$3,MatrixLookUp!$A:$B,2,FALSE))</f>
        <v>0</v>
      </c>
      <c r="M33" s="7" cm="1">
        <f t="array" ref="M33">INDEX(Matrix!$B$5:$AZ124,VLOOKUP($A33,MatrixLookUp!$D:$E,2,FALSE),VLOOKUP(M$3,MatrixLookUp!$A:$B,2,FALSE))</f>
        <v>1364.5</v>
      </c>
      <c r="N33" s="7" cm="1">
        <f t="array" ref="N33">INDEX(Matrix!$B$5:$AZ124,VLOOKUP($A33,MatrixLookUp!$D:$E,2,FALSE),VLOOKUP(N$3,MatrixLookUp!$A:$B,2,FALSE))</f>
        <v>0</v>
      </c>
      <c r="O33" s="7" cm="1">
        <f t="array" ref="O33">INDEX(Matrix!$B$5:$AZ124,VLOOKUP($A33,MatrixLookUp!$D:$E,2,FALSE),VLOOKUP(O$3,MatrixLookUp!$A:$B,2,FALSE))</f>
        <v>0</v>
      </c>
      <c r="P33" s="7" cm="1">
        <f t="array" ref="P33">INDEX(Matrix!$B$5:$AZ124,VLOOKUP($A33,MatrixLookUp!$D:$E,2,FALSE),VLOOKUP(P$3,MatrixLookUp!$A:$B,2,FALSE))</f>
        <v>0</v>
      </c>
      <c r="Q33" s="7" cm="1">
        <f t="array" ref="Q33">INDEX(Matrix!$B$5:$AZ124,VLOOKUP($A33,MatrixLookUp!$D:$E,2,FALSE),VLOOKUP(Q$3,MatrixLookUp!$A:$B,2,FALSE))</f>
        <v>0</v>
      </c>
      <c r="R33" s="7" cm="1">
        <f t="array" ref="R33">INDEX(Matrix!$B$5:$AZ124,VLOOKUP($A33,MatrixLookUp!$D:$E,2,FALSE),VLOOKUP(R$3,MatrixLookUp!$A:$B,2,FALSE))</f>
        <v>0</v>
      </c>
      <c r="S33" s="7" cm="1">
        <f t="array" ref="S33">INDEX(Matrix!$B$5:$AZ124,VLOOKUP($A33,MatrixLookUp!$D:$E,2,FALSE),VLOOKUP(S$3,MatrixLookUp!$A:$B,2,FALSE))</f>
        <v>0</v>
      </c>
      <c r="T33" s="7" cm="1">
        <f t="array" ref="T33">INDEX(Matrix!$B$5:$AZ124,VLOOKUP($A33,MatrixLookUp!$D:$E,2,FALSE),VLOOKUP(T$3,MatrixLookUp!$A:$B,2,FALSE))</f>
        <v>0</v>
      </c>
      <c r="V33" s="20" t="str">
        <f t="shared" si="3"/>
        <v>PRJ_Saluen</v>
      </c>
      <c r="W33" s="17" t="str">
        <f t="shared" si="4"/>
        <v>yes</v>
      </c>
      <c r="X33" t="str">
        <f t="shared" si="5"/>
        <v>no</v>
      </c>
      <c r="Y33" s="17" t="str" cm="1">
        <f t="array" ref="Y33">IF(X33="yes",D$3,INDEX(E$3:T$3,1,SUMPRODUCT((E33:T33=MAX(E33:T33))*COLUMN(E33:T33))-MIN(COLUMN(E33:T33))+1))</f>
        <v>SoftwareDev-K</v>
      </c>
      <c r="Z33" s="17">
        <f>VLOOKUP(Y33,SkillCapacityLookUp!A:B,2,FALSE)/12/(205/12)</f>
        <v>23.454521521951218</v>
      </c>
      <c r="AA33">
        <f>VLOOKUP(Y33,SkillCapacityLookUp!D:E,2,FALSE)</f>
        <v>10</v>
      </c>
      <c r="AB33" s="7">
        <f t="shared" si="6"/>
        <v>0</v>
      </c>
      <c r="AC33" s="1" cm="1">
        <f t="array" ref="AC33">IF(AND(W33="yes",X33="no"),ROUND(INDEX(E33:T33,1,SUMPRODUCT((E33:T33=MAX(E33:T33))*COLUMN(E33:T33))-MIN(COLUMN(E33:T33))+1)/(MIN(Z33:AA33)*205/12)*205/12,0),0)</f>
        <v>136</v>
      </c>
    </row>
    <row r="34" spans="1:29">
      <c r="A34" t="s">
        <v>61</v>
      </c>
      <c r="B34">
        <v>10</v>
      </c>
      <c r="D34" s="7" cm="1">
        <f t="array" ref="D34">INDEX(Matrix!$B$5:$AZ134,VLOOKUP($A34,MatrixLookUp!$D:$E,2,FALSE),VLOOKUP(D$3,MatrixLookUp!$A:$B,2,FALSE))</f>
        <v>967.5</v>
      </c>
      <c r="E34" s="7" cm="1">
        <f t="array" ref="E34">INDEX(Matrix!$B$5:$AZ134,VLOOKUP($A34,MatrixLookUp!$D:$E,2,FALSE),VLOOKUP(E$3,MatrixLookUp!$A:$B,2,FALSE))</f>
        <v>0</v>
      </c>
      <c r="F34" s="7" cm="1">
        <f t="array" ref="F34">INDEX(Matrix!$B$5:$AZ134,VLOOKUP($A34,MatrixLookUp!$D:$E,2,FALSE),VLOOKUP(F$3,MatrixLookUp!$A:$B,2,FALSE))</f>
        <v>345</v>
      </c>
      <c r="G34" s="7" cm="1">
        <f t="array" ref="G34">INDEX(Matrix!$B$5:$AZ134,VLOOKUP($A34,MatrixLookUp!$D:$E,2,FALSE),VLOOKUP(G$3,MatrixLookUp!$A:$B,2,FALSE))</f>
        <v>0</v>
      </c>
      <c r="H34" s="7" cm="1">
        <f t="array" ref="H34">INDEX(Matrix!$B$5:$AZ134,VLOOKUP($A34,MatrixLookUp!$D:$E,2,FALSE),VLOOKUP(H$3,MatrixLookUp!$A:$B,2,FALSE))</f>
        <v>0</v>
      </c>
      <c r="I34" s="7" cm="1">
        <f t="array" ref="I34">INDEX(Matrix!$B$5:$AZ134,VLOOKUP($A34,MatrixLookUp!$D:$E,2,FALSE),VLOOKUP(I$3,MatrixLookUp!$A:$B,2,FALSE))</f>
        <v>0</v>
      </c>
      <c r="J34" s="7" cm="1">
        <f t="array" ref="J34">INDEX(Matrix!$B$5:$AZ134,VLOOKUP($A34,MatrixLookUp!$D:$E,2,FALSE),VLOOKUP(J$3,MatrixLookUp!$A:$B,2,FALSE))</f>
        <v>0</v>
      </c>
      <c r="K34" s="7" cm="1">
        <f t="array" ref="K34">INDEX(Matrix!$B$5:$AZ134,VLOOKUP($A34,MatrixLookUp!$D:$E,2,FALSE),VLOOKUP(K$3,MatrixLookUp!$A:$B,2,FALSE))</f>
        <v>0</v>
      </c>
      <c r="L34" s="7" cm="1">
        <f t="array" ref="L34">INDEX(Matrix!$B$5:$AZ134,VLOOKUP($A34,MatrixLookUp!$D:$E,2,FALSE),VLOOKUP(L$3,MatrixLookUp!$A:$B,2,FALSE))</f>
        <v>0</v>
      </c>
      <c r="M34" s="7" cm="1">
        <f t="array" ref="M34">INDEX(Matrix!$B$5:$AZ134,VLOOKUP($A34,MatrixLookUp!$D:$E,2,FALSE),VLOOKUP(M$3,MatrixLookUp!$A:$B,2,FALSE))</f>
        <v>0</v>
      </c>
      <c r="N34" s="7" cm="1">
        <f t="array" ref="N34">INDEX(Matrix!$B$5:$AZ134,VLOOKUP($A34,MatrixLookUp!$D:$E,2,FALSE),VLOOKUP(N$3,MatrixLookUp!$A:$B,2,FALSE))</f>
        <v>85</v>
      </c>
      <c r="O34" s="7" cm="1">
        <f t="array" ref="O34">INDEX(Matrix!$B$5:$AZ134,VLOOKUP($A34,MatrixLookUp!$D:$E,2,FALSE),VLOOKUP(O$3,MatrixLookUp!$A:$B,2,FALSE))</f>
        <v>0</v>
      </c>
      <c r="P34" s="7" cm="1">
        <f t="array" ref="P34">INDEX(Matrix!$B$5:$AZ134,VLOOKUP($A34,MatrixLookUp!$D:$E,2,FALSE),VLOOKUP(P$3,MatrixLookUp!$A:$B,2,FALSE))</f>
        <v>0</v>
      </c>
      <c r="Q34" s="7" cm="1">
        <f t="array" ref="Q34">INDEX(Matrix!$B$5:$AZ134,VLOOKUP($A34,MatrixLookUp!$D:$E,2,FALSE),VLOOKUP(Q$3,MatrixLookUp!$A:$B,2,FALSE))</f>
        <v>0</v>
      </c>
      <c r="R34" s="7" cm="1">
        <f t="array" ref="R34">INDEX(Matrix!$B$5:$AZ134,VLOOKUP($A34,MatrixLookUp!$D:$E,2,FALSE),VLOOKUP(R$3,MatrixLookUp!$A:$B,2,FALSE))</f>
        <v>0</v>
      </c>
      <c r="S34" s="7" cm="1">
        <f t="array" ref="S34">INDEX(Matrix!$B$5:$AZ134,VLOOKUP($A34,MatrixLookUp!$D:$E,2,FALSE),VLOOKUP(S$3,MatrixLookUp!$A:$B,2,FALSE))</f>
        <v>30</v>
      </c>
      <c r="T34" s="7" cm="1">
        <f t="array" ref="T34">INDEX(Matrix!$B$5:$AZ134,VLOOKUP($A34,MatrixLookUp!$D:$E,2,FALSE),VLOOKUP(T$3,MatrixLookUp!$A:$B,2,FALSE))</f>
        <v>0</v>
      </c>
      <c r="V34" s="20" t="str">
        <f>A34</f>
        <v>PRJ_Donau</v>
      </c>
      <c r="W34" s="17" t="str">
        <f>IF(B34&gt;=$B$4,"yes","no")</f>
        <v>yes</v>
      </c>
      <c r="X34" t="str">
        <f>IF(D34&gt;1,"yes","no")</f>
        <v>yes</v>
      </c>
      <c r="Y34" s="17" t="str" cm="1">
        <f t="array" ref="Y34">IF(X34="yes",D$3,INDEX(E$3:T$3,1,SUMPRODUCT((E34:T34=MAX(E34:T34))*COLUMN(E34:T34))-MIN(COLUMN(E34:T34))+1))</f>
        <v>SystemTest-B</v>
      </c>
      <c r="Z34" s="17">
        <f>VLOOKUP(Y34,SkillCapacityLookUp!A:B,2,FALSE)/12/(205/12)</f>
        <v>43.558397112195131</v>
      </c>
      <c r="AA34">
        <f>VLOOKUP(Y34,SkillCapacityLookUp!D:E,2,FALSE)</f>
        <v>8</v>
      </c>
      <c r="AB34" s="7">
        <f t="shared" si="6"/>
        <v>121</v>
      </c>
      <c r="AC34" s="1" cm="1">
        <f t="array" ref="AC34">IF(AND(W34="yes",X34="no"),ROUND(INDEX(E34:T34,1,SUMPRODUCT((E34:T34=MAX(E34:T34))*COLUMN(E34:T34))-MIN(COLUMN(E34:T34))+1)/(MIN(Z34:AA34)*205/12)*205/12,0),0)</f>
        <v>0</v>
      </c>
    </row>
    <row r="35" spans="1:29">
      <c r="A35" t="s">
        <v>62</v>
      </c>
      <c r="B35">
        <v>5</v>
      </c>
      <c r="D35" s="7" cm="1">
        <f t="array" ref="D35">INDEX(Matrix!$B$5:$AZ126,VLOOKUP($A35,MatrixLookUp!$D:$E,2,FALSE),VLOOKUP(D$3,MatrixLookUp!$A:$B,2,FALSE))</f>
        <v>3201.4999923750001</v>
      </c>
      <c r="E35" s="7" cm="1">
        <f t="array" ref="E35">INDEX(Matrix!$B$5:$AZ126,VLOOKUP($A35,MatrixLookUp!$D:$E,2,FALSE),VLOOKUP(E$3,MatrixLookUp!$A:$B,2,FALSE))</f>
        <v>0</v>
      </c>
      <c r="F35" s="7" cm="1">
        <f t="array" ref="F35">INDEX(Matrix!$B$5:$AZ126,VLOOKUP($A35,MatrixLookUp!$D:$E,2,FALSE),VLOOKUP(F$3,MatrixLookUp!$A:$B,2,FALSE))</f>
        <v>22.5</v>
      </c>
      <c r="G35" s="7" cm="1">
        <f t="array" ref="G35">INDEX(Matrix!$B$5:$AZ126,VLOOKUP($A35,MatrixLookUp!$D:$E,2,FALSE),VLOOKUP(G$3,MatrixLookUp!$A:$B,2,FALSE))</f>
        <v>120.01016522500001</v>
      </c>
      <c r="H35" s="7" cm="1">
        <f t="array" ref="H35">INDEX(Matrix!$B$5:$AZ126,VLOOKUP($A35,MatrixLookUp!$D:$E,2,FALSE),VLOOKUP(H$3,MatrixLookUp!$A:$B,2,FALSE))</f>
        <v>142.51207161249997</v>
      </c>
      <c r="I35" s="7" cm="1">
        <f t="array" ref="I35">INDEX(Matrix!$B$5:$AZ126,VLOOKUP($A35,MatrixLookUp!$D:$E,2,FALSE),VLOOKUP(I$3,MatrixLookUp!$A:$B,2,FALSE))</f>
        <v>0</v>
      </c>
      <c r="J35" s="7" cm="1">
        <f t="array" ref="J35">INDEX(Matrix!$B$5:$AZ126,VLOOKUP($A35,MatrixLookUp!$D:$E,2,FALSE),VLOOKUP(J$3,MatrixLookUp!$A:$B,2,FALSE))</f>
        <v>60</v>
      </c>
      <c r="K35" s="7" cm="1">
        <f t="array" ref="K35">INDEX(Matrix!$B$5:$AZ126,VLOOKUP($A35,MatrixLookUp!$D:$E,2,FALSE),VLOOKUP(K$3,MatrixLookUp!$A:$B,2,FALSE))</f>
        <v>24</v>
      </c>
      <c r="L35" s="7" cm="1">
        <f t="array" ref="L35">INDEX(Matrix!$B$5:$AZ126,VLOOKUP($A35,MatrixLookUp!$D:$E,2,FALSE),VLOOKUP(L$3,MatrixLookUp!$A:$B,2,FALSE))</f>
        <v>30.002541062499997</v>
      </c>
      <c r="M35" s="7" cm="1">
        <f t="array" ref="M35">INDEX(Matrix!$B$5:$AZ126,VLOOKUP($A35,MatrixLookUp!$D:$E,2,FALSE),VLOOKUP(M$3,MatrixLookUp!$A:$B,2,FALSE))</f>
        <v>0</v>
      </c>
      <c r="N35" s="7" cm="1">
        <f t="array" ref="N35">INDEX(Matrix!$B$5:$AZ126,VLOOKUP($A35,MatrixLookUp!$D:$E,2,FALSE),VLOOKUP(N$3,MatrixLookUp!$A:$B,2,FALSE))</f>
        <v>0</v>
      </c>
      <c r="O35" s="7" cm="1">
        <f t="array" ref="O35">INDEX(Matrix!$B$5:$AZ126,VLOOKUP($A35,MatrixLookUp!$D:$E,2,FALSE),VLOOKUP(O$3,MatrixLookUp!$A:$B,2,FALSE))</f>
        <v>15</v>
      </c>
      <c r="P35" s="7" cm="1">
        <f t="array" ref="P35">INDEX(Matrix!$B$5:$AZ126,VLOOKUP($A35,MatrixLookUp!$D:$E,2,FALSE),VLOOKUP(P$3,MatrixLookUp!$A:$B,2,FALSE))</f>
        <v>30.00254035</v>
      </c>
      <c r="Q35" s="7" cm="1">
        <f t="array" ref="Q35">INDEX(Matrix!$B$5:$AZ126,VLOOKUP($A35,MatrixLookUp!$D:$E,2,FALSE),VLOOKUP(Q$3,MatrixLookUp!$A:$B,2,FALSE))</f>
        <v>0</v>
      </c>
      <c r="R35" s="7" cm="1">
        <f t="array" ref="R35">INDEX(Matrix!$B$5:$AZ126,VLOOKUP($A35,MatrixLookUp!$D:$E,2,FALSE),VLOOKUP(R$3,MatrixLookUp!$A:$B,2,FALSE))</f>
        <v>7.5006350249999993</v>
      </c>
      <c r="S35" s="7" cm="1">
        <f t="array" ref="S35">INDEX(Matrix!$B$5:$AZ126,VLOOKUP($A35,MatrixLookUp!$D:$E,2,FALSE),VLOOKUP(S$3,MatrixLookUp!$A:$B,2,FALSE))</f>
        <v>0</v>
      </c>
      <c r="T35" s="7" cm="1">
        <f t="array" ref="T35">INDEX(Matrix!$B$5:$AZ126,VLOOKUP($A35,MatrixLookUp!$D:$E,2,FALSE),VLOOKUP(T$3,MatrixLookUp!$A:$B,2,FALSE))</f>
        <v>0</v>
      </c>
      <c r="V35" s="20" t="str">
        <f t="shared" si="3"/>
        <v>PRJ_Amudarja</v>
      </c>
      <c r="W35" s="17" t="str">
        <f t="shared" si="4"/>
        <v>yes</v>
      </c>
      <c r="X35" t="str">
        <f t="shared" si="5"/>
        <v>yes</v>
      </c>
      <c r="Y35" s="17" t="str" cm="1">
        <f t="array" ref="Y35">IF(X35="yes",D$3,INDEX(E$3:T$3,1,SUMPRODUCT((E35:T35=MAX(E35:T35))*COLUMN(E35:T35))-MIN(COLUMN(E35:T35))+1))</f>
        <v>SystemTest-B</v>
      </c>
      <c r="Z35" s="17">
        <f>VLOOKUP(Y35,SkillCapacityLookUp!A:B,2,FALSE)/12/(205/12)</f>
        <v>43.558397112195131</v>
      </c>
      <c r="AA35">
        <f>VLOOKUP(Y35,SkillCapacityLookUp!D:E,2,FALSE)</f>
        <v>8</v>
      </c>
      <c r="AB35" s="7">
        <f t="shared" si="6"/>
        <v>400</v>
      </c>
      <c r="AC35" s="1" cm="1">
        <f t="array" ref="AC35">IF(AND(W35="yes",X35="no"),ROUND(INDEX(E35:T35,1,SUMPRODUCT((E35:T35=MAX(E35:T35))*COLUMN(E35:T35))-MIN(COLUMN(E35:T35))+1)/(MIN(Z35:AA35)*205/12)*205/12,0),0)</f>
        <v>0</v>
      </c>
    </row>
    <row r="36" spans="1:29">
      <c r="A36" t="s">
        <v>63</v>
      </c>
      <c r="B36">
        <v>5</v>
      </c>
      <c r="D36" s="7" cm="1">
        <f t="array" ref="D36">INDEX(Matrix!$B$5:$AZ127,VLOOKUP($A36,MatrixLookUp!$D:$E,2,FALSE),VLOOKUP(D$3,MatrixLookUp!$A:$B,2,FALSE))</f>
        <v>300.1499996</v>
      </c>
      <c r="E36" s="7" cm="1">
        <f t="array" ref="E36">INDEX(Matrix!$B$5:$AZ127,VLOOKUP($A36,MatrixLookUp!$D:$E,2,FALSE),VLOOKUP(E$3,MatrixLookUp!$A:$B,2,FALSE))</f>
        <v>350</v>
      </c>
      <c r="F36" s="7" cm="1">
        <f t="array" ref="F36">INDEX(Matrix!$B$5:$AZ127,VLOOKUP($A36,MatrixLookUp!$D:$E,2,FALSE),VLOOKUP(F$3,MatrixLookUp!$A:$B,2,FALSE))</f>
        <v>688.5</v>
      </c>
      <c r="G36" s="7" cm="1">
        <f t="array" ref="G36">INDEX(Matrix!$B$5:$AZ127,VLOOKUP($A36,MatrixLookUp!$D:$E,2,FALSE),VLOOKUP(G$3,MatrixLookUp!$A:$B,2,FALSE))</f>
        <v>13.8888893125</v>
      </c>
      <c r="H36" s="7" cm="1">
        <f t="array" ref="H36">INDEX(Matrix!$B$5:$AZ127,VLOOKUP($A36,MatrixLookUp!$D:$E,2,FALSE),VLOOKUP(H$3,MatrixLookUp!$A:$B,2,FALSE))</f>
        <v>0</v>
      </c>
      <c r="I36" s="7" cm="1">
        <f t="array" ref="I36">INDEX(Matrix!$B$5:$AZ127,VLOOKUP($A36,MatrixLookUp!$D:$E,2,FALSE),VLOOKUP(I$3,MatrixLookUp!$A:$B,2,FALSE))</f>
        <v>0</v>
      </c>
      <c r="J36" s="7" cm="1">
        <f t="array" ref="J36">INDEX(Matrix!$B$5:$AZ127,VLOOKUP($A36,MatrixLookUp!$D:$E,2,FALSE),VLOOKUP(J$3,MatrixLookUp!$A:$B,2,FALSE))</f>
        <v>0</v>
      </c>
      <c r="K36" s="7" cm="1">
        <f t="array" ref="K36">INDEX(Matrix!$B$5:$AZ127,VLOOKUP($A36,MatrixLookUp!$D:$E,2,FALSE),VLOOKUP(K$3,MatrixLookUp!$A:$B,2,FALSE))</f>
        <v>0</v>
      </c>
      <c r="L36" s="7" cm="1">
        <f t="array" ref="L36">INDEX(Matrix!$B$5:$AZ127,VLOOKUP($A36,MatrixLookUp!$D:$E,2,FALSE),VLOOKUP(L$3,MatrixLookUp!$A:$B,2,FALSE))</f>
        <v>0</v>
      </c>
      <c r="M36" s="7" cm="1">
        <f t="array" ref="M36">INDEX(Matrix!$B$5:$AZ127,VLOOKUP($A36,MatrixLookUp!$D:$E,2,FALSE),VLOOKUP(M$3,MatrixLookUp!$A:$B,2,FALSE))</f>
        <v>0</v>
      </c>
      <c r="N36" s="7" cm="1">
        <f t="array" ref="N36">INDEX(Matrix!$B$5:$AZ127,VLOOKUP($A36,MatrixLookUp!$D:$E,2,FALSE),VLOOKUP(N$3,MatrixLookUp!$A:$B,2,FALSE))</f>
        <v>300.1499996</v>
      </c>
      <c r="O36" s="7" cm="1">
        <f t="array" ref="O36">INDEX(Matrix!$B$5:$AZ127,VLOOKUP($A36,MatrixLookUp!$D:$E,2,FALSE),VLOOKUP(O$3,MatrixLookUp!$A:$B,2,FALSE))</f>
        <v>381</v>
      </c>
      <c r="P36" s="7" cm="1">
        <f t="array" ref="P36">INDEX(Matrix!$B$5:$AZ127,VLOOKUP($A36,MatrixLookUp!$D:$E,2,FALSE),VLOOKUP(P$3,MatrixLookUp!$A:$B,2,FALSE))</f>
        <v>0</v>
      </c>
      <c r="Q36" s="7" cm="1">
        <f t="array" ref="Q36">INDEX(Matrix!$B$5:$AZ127,VLOOKUP($A36,MatrixLookUp!$D:$E,2,FALSE),VLOOKUP(Q$3,MatrixLookUp!$A:$B,2,FALSE))</f>
        <v>0</v>
      </c>
      <c r="R36" s="7" cm="1">
        <f t="array" ref="R36">INDEX(Matrix!$B$5:$AZ127,VLOOKUP($A36,MatrixLookUp!$D:$E,2,FALSE),VLOOKUP(R$3,MatrixLookUp!$A:$B,2,FALSE))</f>
        <v>221.66666793749999</v>
      </c>
      <c r="S36" s="7" cm="1">
        <f t="array" ref="S36">INDEX(Matrix!$B$5:$AZ127,VLOOKUP($A36,MatrixLookUp!$D:$E,2,FALSE),VLOOKUP(S$3,MatrixLookUp!$A:$B,2,FALSE))</f>
        <v>0</v>
      </c>
      <c r="T36" s="7" cm="1">
        <f t="array" ref="T36">INDEX(Matrix!$B$5:$AZ127,VLOOKUP($A36,MatrixLookUp!$D:$E,2,FALSE),VLOOKUP(T$3,MatrixLookUp!$A:$B,2,FALSE))</f>
        <v>0</v>
      </c>
      <c r="V36" s="20" t="str">
        <f t="shared" si="3"/>
        <v>PRJ_NelsonRiver</v>
      </c>
      <c r="W36" s="17" t="str">
        <f t="shared" si="4"/>
        <v>yes</v>
      </c>
      <c r="X36" t="str">
        <f t="shared" si="5"/>
        <v>yes</v>
      </c>
      <c r="Y36" s="17" t="str" cm="1">
        <f t="array" ref="Y36">IF(X36="yes",D$3,INDEX(E$3:T$3,1,SUMPRODUCT((E36:T36=MAX(E36:T36))*COLUMN(E36:T36))-MIN(COLUMN(E36:T36))+1))</f>
        <v>SystemTest-B</v>
      </c>
      <c r="Z36" s="17">
        <f>VLOOKUP(Y36,SkillCapacityLookUp!A:B,2,FALSE)/12/(205/12)</f>
        <v>43.558397112195131</v>
      </c>
      <c r="AA36">
        <f>VLOOKUP(Y36,SkillCapacityLookUp!D:E,2,FALSE)</f>
        <v>8</v>
      </c>
      <c r="AB36" s="7">
        <f t="shared" si="6"/>
        <v>38</v>
      </c>
      <c r="AC36" s="1" cm="1">
        <f t="array" ref="AC36">IF(AND(W36="yes",X36="no"),ROUND(INDEX(E36:T36,1,SUMPRODUCT((E36:T36=MAX(E36:T36))*COLUMN(E36:T36))-MIN(COLUMN(E36:T36))+1)/(MIN(Z36:AA36)*205/12)*205/12,0),0)</f>
        <v>0</v>
      </c>
    </row>
    <row r="37" spans="1:29">
      <c r="A37" t="s">
        <v>64</v>
      </c>
      <c r="B37">
        <v>5</v>
      </c>
      <c r="D37" s="7" cm="1">
        <f t="array" ref="D37">INDEX(Matrix!$B$5:$AZ128,VLOOKUP($A37,MatrixLookUp!$D:$E,2,FALSE),VLOOKUP(D$3,MatrixLookUp!$A:$B,2,FALSE))</f>
        <v>134</v>
      </c>
      <c r="E37" s="7" cm="1">
        <f t="array" ref="E37">INDEX(Matrix!$B$5:$AZ128,VLOOKUP($A37,MatrixLookUp!$D:$E,2,FALSE),VLOOKUP(E$3,MatrixLookUp!$A:$B,2,FALSE))</f>
        <v>0</v>
      </c>
      <c r="F37" s="7" cm="1">
        <f t="array" ref="F37">INDEX(Matrix!$B$5:$AZ128,VLOOKUP($A37,MatrixLookUp!$D:$E,2,FALSE),VLOOKUP(F$3,MatrixLookUp!$A:$B,2,FALSE))</f>
        <v>0</v>
      </c>
      <c r="G37" s="7" cm="1">
        <f t="array" ref="G37">INDEX(Matrix!$B$5:$AZ128,VLOOKUP($A37,MatrixLookUp!$D:$E,2,FALSE),VLOOKUP(G$3,MatrixLookUp!$A:$B,2,FALSE))</f>
        <v>22.125</v>
      </c>
      <c r="H37" s="7" cm="1">
        <f t="array" ref="H37">INDEX(Matrix!$B$5:$AZ128,VLOOKUP($A37,MatrixLookUp!$D:$E,2,FALSE),VLOOKUP(H$3,MatrixLookUp!$A:$B,2,FALSE))</f>
        <v>13.9375</v>
      </c>
      <c r="I37" s="7" cm="1">
        <f t="array" ref="I37">INDEX(Matrix!$B$5:$AZ128,VLOOKUP($A37,MatrixLookUp!$D:$E,2,FALSE),VLOOKUP(I$3,MatrixLookUp!$A:$B,2,FALSE))</f>
        <v>0</v>
      </c>
      <c r="J37" s="7" cm="1">
        <f t="array" ref="J37">INDEX(Matrix!$B$5:$AZ128,VLOOKUP($A37,MatrixLookUp!$D:$E,2,FALSE),VLOOKUP(J$3,MatrixLookUp!$A:$B,2,FALSE))</f>
        <v>0</v>
      </c>
      <c r="K37" s="7" cm="1">
        <f t="array" ref="K37">INDEX(Matrix!$B$5:$AZ128,VLOOKUP($A37,MatrixLookUp!$D:$E,2,FALSE),VLOOKUP(K$3,MatrixLookUp!$A:$B,2,FALSE))</f>
        <v>0</v>
      </c>
      <c r="L37" s="7" cm="1">
        <f t="array" ref="L37">INDEX(Matrix!$B$5:$AZ128,VLOOKUP($A37,MatrixLookUp!$D:$E,2,FALSE),VLOOKUP(L$3,MatrixLookUp!$A:$B,2,FALSE))</f>
        <v>24.6875</v>
      </c>
      <c r="M37" s="7" cm="1">
        <f t="array" ref="M37">INDEX(Matrix!$B$5:$AZ128,VLOOKUP($A37,MatrixLookUp!$D:$E,2,FALSE),VLOOKUP(M$3,MatrixLookUp!$A:$B,2,FALSE))</f>
        <v>15.75</v>
      </c>
      <c r="N37" s="7" cm="1">
        <f t="array" ref="N37">INDEX(Matrix!$B$5:$AZ128,VLOOKUP($A37,MatrixLookUp!$D:$E,2,FALSE),VLOOKUP(N$3,MatrixLookUp!$A:$B,2,FALSE))</f>
        <v>0</v>
      </c>
      <c r="O37" s="7" cm="1">
        <f t="array" ref="O37">INDEX(Matrix!$B$5:$AZ128,VLOOKUP($A37,MatrixLookUp!$D:$E,2,FALSE),VLOOKUP(O$3,MatrixLookUp!$A:$B,2,FALSE))</f>
        <v>0</v>
      </c>
      <c r="P37" s="7" cm="1">
        <f t="array" ref="P37">INDEX(Matrix!$B$5:$AZ128,VLOOKUP($A37,MatrixLookUp!$D:$E,2,FALSE),VLOOKUP(P$3,MatrixLookUp!$A:$B,2,FALSE))</f>
        <v>65.88749981250001</v>
      </c>
      <c r="Q37" s="7" cm="1">
        <f t="array" ref="Q37">INDEX(Matrix!$B$5:$AZ128,VLOOKUP($A37,MatrixLookUp!$D:$E,2,FALSE),VLOOKUP(Q$3,MatrixLookUp!$A:$B,2,FALSE))</f>
        <v>0</v>
      </c>
      <c r="R37" s="7" cm="1">
        <f t="array" ref="R37">INDEX(Matrix!$B$5:$AZ128,VLOOKUP($A37,MatrixLookUp!$D:$E,2,FALSE),VLOOKUP(R$3,MatrixLookUp!$A:$B,2,FALSE))</f>
        <v>0</v>
      </c>
      <c r="S37" s="7" cm="1">
        <f t="array" ref="S37">INDEX(Matrix!$B$5:$AZ128,VLOOKUP($A37,MatrixLookUp!$D:$E,2,FALSE),VLOOKUP(S$3,MatrixLookUp!$A:$B,2,FALSE))</f>
        <v>0</v>
      </c>
      <c r="T37" s="7" cm="1">
        <f t="array" ref="T37">INDEX(Matrix!$B$5:$AZ128,VLOOKUP($A37,MatrixLookUp!$D:$E,2,FALSE),VLOOKUP(T$3,MatrixLookUp!$A:$B,2,FALSE))</f>
        <v>0</v>
      </c>
      <c r="V37" s="20" t="str">
        <f t="shared" si="3"/>
        <v>PRJ_Sambesi</v>
      </c>
      <c r="W37" s="17" t="str">
        <f t="shared" si="4"/>
        <v>yes</v>
      </c>
      <c r="X37" t="str">
        <f t="shared" si="5"/>
        <v>yes</v>
      </c>
      <c r="Y37" s="17" t="str" cm="1">
        <f t="array" ref="Y37">IF(X37="yes",D$3,INDEX(E$3:T$3,1,SUMPRODUCT((E37:T37=MAX(E37:T37))*COLUMN(E37:T37))-MIN(COLUMN(E37:T37))+1))</f>
        <v>SystemTest-B</v>
      </c>
      <c r="Z37" s="17">
        <f>VLOOKUP(Y37,SkillCapacityLookUp!A:B,2,FALSE)/12/(205/12)</f>
        <v>43.558397112195131</v>
      </c>
      <c r="AA37">
        <f>VLOOKUP(Y37,SkillCapacityLookUp!D:E,2,FALSE)</f>
        <v>8</v>
      </c>
      <c r="AB37" s="7">
        <f t="shared" si="6"/>
        <v>17</v>
      </c>
      <c r="AC37" s="1" cm="1">
        <f t="array" ref="AC37">IF(AND(W37="yes",X37="no"),ROUND(INDEX(E37:T37,1,SUMPRODUCT((E37:T37=MAX(E37:T37))*COLUMN(E37:T37))-MIN(COLUMN(E37:T37))+1)/(MIN(Z37:AA37)*205/12)*205/12,0),0)</f>
        <v>0</v>
      </c>
    </row>
    <row r="38" spans="1:29">
      <c r="A38" t="s">
        <v>65</v>
      </c>
      <c r="B38">
        <v>5</v>
      </c>
      <c r="D38" s="7" cm="1">
        <f t="array" ref="D38">INDEX(Matrix!$B$5:$AZ129,VLOOKUP($A38,MatrixLookUp!$D:$E,2,FALSE),VLOOKUP(D$3,MatrixLookUp!$A:$B,2,FALSE))</f>
        <v>30</v>
      </c>
      <c r="E38" s="7" cm="1">
        <f t="array" ref="E38">INDEX(Matrix!$B$5:$AZ129,VLOOKUP($A38,MatrixLookUp!$D:$E,2,FALSE),VLOOKUP(E$3,MatrixLookUp!$A:$B,2,FALSE))</f>
        <v>0</v>
      </c>
      <c r="F38" s="7" cm="1">
        <f t="array" ref="F38">INDEX(Matrix!$B$5:$AZ129,VLOOKUP($A38,MatrixLookUp!$D:$E,2,FALSE),VLOOKUP(F$3,MatrixLookUp!$A:$B,2,FALSE))</f>
        <v>3.125</v>
      </c>
      <c r="G38" s="7" cm="1">
        <f t="array" ref="G38">INDEX(Matrix!$B$5:$AZ129,VLOOKUP($A38,MatrixLookUp!$D:$E,2,FALSE),VLOOKUP(G$3,MatrixLookUp!$A:$B,2,FALSE))</f>
        <v>0</v>
      </c>
      <c r="H38" s="7" cm="1">
        <f t="array" ref="H38">INDEX(Matrix!$B$5:$AZ129,VLOOKUP($A38,MatrixLookUp!$D:$E,2,FALSE),VLOOKUP(H$3,MatrixLookUp!$A:$B,2,FALSE))</f>
        <v>0</v>
      </c>
      <c r="I38" s="7" cm="1">
        <f t="array" ref="I38">INDEX(Matrix!$B$5:$AZ129,VLOOKUP($A38,MatrixLookUp!$D:$E,2,FALSE),VLOOKUP(I$3,MatrixLookUp!$A:$B,2,FALSE))</f>
        <v>3</v>
      </c>
      <c r="J38" s="7" cm="1">
        <f t="array" ref="J38">INDEX(Matrix!$B$5:$AZ129,VLOOKUP($A38,MatrixLookUp!$D:$E,2,FALSE),VLOOKUP(J$3,MatrixLookUp!$A:$B,2,FALSE))</f>
        <v>5.5</v>
      </c>
      <c r="K38" s="7" cm="1">
        <f t="array" ref="K38">INDEX(Matrix!$B$5:$AZ129,VLOOKUP($A38,MatrixLookUp!$D:$E,2,FALSE),VLOOKUP(K$3,MatrixLookUp!$A:$B,2,FALSE))</f>
        <v>1.25</v>
      </c>
      <c r="L38" s="7" cm="1">
        <f t="array" ref="L38">INDEX(Matrix!$B$5:$AZ129,VLOOKUP($A38,MatrixLookUp!$D:$E,2,FALSE),VLOOKUP(L$3,MatrixLookUp!$A:$B,2,FALSE))</f>
        <v>0</v>
      </c>
      <c r="M38" s="7" cm="1">
        <f t="array" ref="M38">INDEX(Matrix!$B$5:$AZ129,VLOOKUP($A38,MatrixLookUp!$D:$E,2,FALSE),VLOOKUP(M$3,MatrixLookUp!$A:$B,2,FALSE))</f>
        <v>0</v>
      </c>
      <c r="N38" s="7" cm="1">
        <f t="array" ref="N38">INDEX(Matrix!$B$5:$AZ129,VLOOKUP($A38,MatrixLookUp!$D:$E,2,FALSE),VLOOKUP(N$3,MatrixLookUp!$A:$B,2,FALSE))</f>
        <v>0</v>
      </c>
      <c r="O38" s="7" cm="1">
        <f t="array" ref="O38">INDEX(Matrix!$B$5:$AZ129,VLOOKUP($A38,MatrixLookUp!$D:$E,2,FALSE),VLOOKUP(O$3,MatrixLookUp!$A:$B,2,FALSE))</f>
        <v>1.25</v>
      </c>
      <c r="P38" s="7" cm="1">
        <f t="array" ref="P38">INDEX(Matrix!$B$5:$AZ129,VLOOKUP($A38,MatrixLookUp!$D:$E,2,FALSE),VLOOKUP(P$3,MatrixLookUp!$A:$B,2,FALSE))</f>
        <v>0</v>
      </c>
      <c r="Q38" s="7" cm="1">
        <f t="array" ref="Q38">INDEX(Matrix!$B$5:$AZ129,VLOOKUP($A38,MatrixLookUp!$D:$E,2,FALSE),VLOOKUP(Q$3,MatrixLookUp!$A:$B,2,FALSE))</f>
        <v>0</v>
      </c>
      <c r="R38" s="7" cm="1">
        <f t="array" ref="R38">INDEX(Matrix!$B$5:$AZ129,VLOOKUP($A38,MatrixLookUp!$D:$E,2,FALSE),VLOOKUP(R$3,MatrixLookUp!$A:$B,2,FALSE))</f>
        <v>0</v>
      </c>
      <c r="S38" s="7" cm="1">
        <f t="array" ref="S38">INDEX(Matrix!$B$5:$AZ129,VLOOKUP($A38,MatrixLookUp!$D:$E,2,FALSE),VLOOKUP(S$3,MatrixLookUp!$A:$B,2,FALSE))</f>
        <v>0</v>
      </c>
      <c r="T38" s="7" cm="1">
        <f t="array" ref="T38">INDEX(Matrix!$B$5:$AZ129,VLOOKUP($A38,MatrixLookUp!$D:$E,2,FALSE),VLOOKUP(T$3,MatrixLookUp!$A:$B,2,FALSE))</f>
        <v>0</v>
      </c>
      <c r="V38" s="20" t="str">
        <f t="shared" si="3"/>
        <v>PRJ_Kolyma</v>
      </c>
      <c r="W38" s="17" t="str">
        <f t="shared" si="4"/>
        <v>yes</v>
      </c>
      <c r="X38" t="str">
        <f t="shared" si="5"/>
        <v>yes</v>
      </c>
      <c r="Y38" s="17" t="str" cm="1">
        <f t="array" ref="Y38">IF(X38="yes",D$3,INDEX(E$3:T$3,1,SUMPRODUCT((E38:T38=MAX(E38:T38))*COLUMN(E38:T38))-MIN(COLUMN(E38:T38))+1))</f>
        <v>SystemTest-B</v>
      </c>
      <c r="Z38" s="17">
        <f>VLOOKUP(Y38,SkillCapacityLookUp!A:B,2,FALSE)/12/(205/12)</f>
        <v>43.558397112195131</v>
      </c>
      <c r="AA38">
        <f>VLOOKUP(Y38,SkillCapacityLookUp!D:E,2,FALSE)</f>
        <v>8</v>
      </c>
      <c r="AB38" s="7">
        <f t="shared" si="6"/>
        <v>4</v>
      </c>
      <c r="AC38" s="1" cm="1">
        <f t="array" ref="AC38">IF(AND(W38="yes",X38="no"),ROUND(INDEX(E38:T38,1,SUMPRODUCT((E38:T38=MAX(E38:T38))*COLUMN(E38:T38))-MIN(COLUMN(E38:T38))+1)/(MIN(Z38:AA38)*205/12)*205/12,0),0)</f>
        <v>0</v>
      </c>
    </row>
    <row r="39" spans="1:29">
      <c r="A39" t="s">
        <v>66</v>
      </c>
      <c r="B39">
        <v>5</v>
      </c>
      <c r="D39" s="7" cm="1">
        <f t="array" ref="D39">INDEX(Matrix!$B$5:$AZ130,VLOOKUP($A39,MatrixLookUp!$D:$E,2,FALSE),VLOOKUP(D$3,MatrixLookUp!$A:$B,2,FALSE))</f>
        <v>267.72499847500001</v>
      </c>
      <c r="E39" s="7" cm="1">
        <f t="array" ref="E39">INDEX(Matrix!$B$5:$AZ130,VLOOKUP($A39,MatrixLookUp!$D:$E,2,FALSE),VLOOKUP(E$3,MatrixLookUp!$A:$B,2,FALSE))</f>
        <v>82.5</v>
      </c>
      <c r="F39" s="7" cm="1">
        <f t="array" ref="F39">INDEX(Matrix!$B$5:$AZ130,VLOOKUP($A39,MatrixLookUp!$D:$E,2,FALSE),VLOOKUP(F$3,MatrixLookUp!$A:$B,2,FALSE))</f>
        <v>83.75</v>
      </c>
      <c r="G39" s="7" cm="1">
        <f t="array" ref="G39">INDEX(Matrix!$B$5:$AZ130,VLOOKUP($A39,MatrixLookUp!$D:$E,2,FALSE),VLOOKUP(G$3,MatrixLookUp!$A:$B,2,FALSE))</f>
        <v>0</v>
      </c>
      <c r="H39" s="7" cm="1">
        <f t="array" ref="H39">INDEX(Matrix!$B$5:$AZ130,VLOOKUP($A39,MatrixLookUp!$D:$E,2,FALSE),VLOOKUP(H$3,MatrixLookUp!$A:$B,2,FALSE))</f>
        <v>41.375</v>
      </c>
      <c r="I39" s="7" cm="1">
        <f t="array" ref="I39">INDEX(Matrix!$B$5:$AZ130,VLOOKUP($A39,MatrixLookUp!$D:$E,2,FALSE),VLOOKUP(I$3,MatrixLookUp!$A:$B,2,FALSE))</f>
        <v>1.25</v>
      </c>
      <c r="J39" s="7" cm="1">
        <f t="array" ref="J39">INDEX(Matrix!$B$5:$AZ130,VLOOKUP($A39,MatrixLookUp!$D:$E,2,FALSE),VLOOKUP(J$3,MatrixLookUp!$A:$B,2,FALSE))</f>
        <v>26.875</v>
      </c>
      <c r="K39" s="7" cm="1">
        <f t="array" ref="K39">INDEX(Matrix!$B$5:$AZ130,VLOOKUP($A39,MatrixLookUp!$D:$E,2,FALSE),VLOOKUP(K$3,MatrixLookUp!$A:$B,2,FALSE))</f>
        <v>6.25</v>
      </c>
      <c r="L39" s="7" cm="1">
        <f t="array" ref="L39">INDEX(Matrix!$B$5:$AZ130,VLOOKUP($A39,MatrixLookUp!$D:$E,2,FALSE),VLOOKUP(L$3,MatrixLookUp!$A:$B,2,FALSE))</f>
        <v>0</v>
      </c>
      <c r="M39" s="7" cm="1">
        <f t="array" ref="M39">INDEX(Matrix!$B$5:$AZ130,VLOOKUP($A39,MatrixLookUp!$D:$E,2,FALSE),VLOOKUP(M$3,MatrixLookUp!$A:$B,2,FALSE))</f>
        <v>77.75</v>
      </c>
      <c r="N39" s="7" cm="1">
        <f t="array" ref="N39">INDEX(Matrix!$B$5:$AZ130,VLOOKUP($A39,MatrixLookUp!$D:$E,2,FALSE),VLOOKUP(N$3,MatrixLookUp!$A:$B,2,FALSE))</f>
        <v>6.4999998750000003</v>
      </c>
      <c r="O39" s="7" cm="1">
        <f t="array" ref="O39">INDEX(Matrix!$B$5:$AZ130,VLOOKUP($A39,MatrixLookUp!$D:$E,2,FALSE),VLOOKUP(O$3,MatrixLookUp!$A:$B,2,FALSE))</f>
        <v>28.75</v>
      </c>
      <c r="P39" s="7" cm="1">
        <f t="array" ref="P39">INDEX(Matrix!$B$5:$AZ130,VLOOKUP($A39,MatrixLookUp!$D:$E,2,FALSE),VLOOKUP(P$3,MatrixLookUp!$A:$B,2,FALSE))</f>
        <v>58</v>
      </c>
      <c r="Q39" s="7" cm="1">
        <f t="array" ref="Q39">INDEX(Matrix!$B$5:$AZ130,VLOOKUP($A39,MatrixLookUp!$D:$E,2,FALSE),VLOOKUP(Q$3,MatrixLookUp!$A:$B,2,FALSE))</f>
        <v>0</v>
      </c>
      <c r="R39" s="7" cm="1">
        <f t="array" ref="R39">INDEX(Matrix!$B$5:$AZ130,VLOOKUP($A39,MatrixLookUp!$D:$E,2,FALSE),VLOOKUP(R$3,MatrixLookUp!$A:$B,2,FALSE))</f>
        <v>0</v>
      </c>
      <c r="S39" s="7" cm="1">
        <f t="array" ref="S39">INDEX(Matrix!$B$5:$AZ130,VLOOKUP($A39,MatrixLookUp!$D:$E,2,FALSE),VLOOKUP(S$3,MatrixLookUp!$A:$B,2,FALSE))</f>
        <v>0</v>
      </c>
      <c r="T39" s="7" cm="1">
        <f t="array" ref="T39">INDEX(Matrix!$B$5:$AZ130,VLOOKUP($A39,MatrixLookUp!$D:$E,2,FALSE),VLOOKUP(T$3,MatrixLookUp!$A:$B,2,FALSE))</f>
        <v>0</v>
      </c>
      <c r="V39" s="20" t="str">
        <f t="shared" si="3"/>
        <v>PRJ_RioTocantins</v>
      </c>
      <c r="W39" s="17" t="str">
        <f t="shared" si="4"/>
        <v>yes</v>
      </c>
      <c r="X39" t="str">
        <f t="shared" si="5"/>
        <v>yes</v>
      </c>
      <c r="Y39" s="17" t="str" cm="1">
        <f t="array" ref="Y39">IF(X39="yes",D$3,INDEX(E$3:T$3,1,SUMPRODUCT((E39:T39=MAX(E39:T39))*COLUMN(E39:T39))-MIN(COLUMN(E39:T39))+1))</f>
        <v>SystemTest-B</v>
      </c>
      <c r="Z39" s="17">
        <f>VLOOKUP(Y39,SkillCapacityLookUp!A:B,2,FALSE)/12/(205/12)</f>
        <v>43.558397112195131</v>
      </c>
      <c r="AA39">
        <f>VLOOKUP(Y39,SkillCapacityLookUp!D:E,2,FALSE)</f>
        <v>8</v>
      </c>
      <c r="AB39" s="7">
        <f t="shared" si="6"/>
        <v>33</v>
      </c>
      <c r="AC39" s="1" cm="1">
        <f t="array" ref="AC39">IF(AND(W39="yes",X39="no"),ROUND(INDEX(E39:T39,1,SUMPRODUCT((E39:T39=MAX(E39:T39))*COLUMN(E39:T39))-MIN(COLUMN(E39:T39))+1)/(MIN(Z39:AA39)*205/12)*205/12,0),0)</f>
        <v>0</v>
      </c>
    </row>
    <row r="40" spans="1:29">
      <c r="A40" t="s">
        <v>67</v>
      </c>
      <c r="B40">
        <v>5</v>
      </c>
      <c r="D40" s="7" cm="1">
        <f t="array" ref="D40">INDEX(Matrix!$B$5:$AZ131,VLOOKUP($A40,MatrixLookUp!$D:$E,2,FALSE),VLOOKUP(D$3,MatrixLookUp!$A:$B,2,FALSE))</f>
        <v>0</v>
      </c>
      <c r="E40" s="7" cm="1">
        <f t="array" ref="E40">INDEX(Matrix!$B$5:$AZ131,VLOOKUP($A40,MatrixLookUp!$D:$E,2,FALSE),VLOOKUP(E$3,MatrixLookUp!$A:$B,2,FALSE))</f>
        <v>397.625</v>
      </c>
      <c r="F40" s="7" cm="1">
        <f t="array" ref="F40">INDEX(Matrix!$B$5:$AZ131,VLOOKUP($A40,MatrixLookUp!$D:$E,2,FALSE),VLOOKUP(F$3,MatrixLookUp!$A:$B,2,FALSE))</f>
        <v>178.75</v>
      </c>
      <c r="G40" s="7" cm="1">
        <f t="array" ref="G40">INDEX(Matrix!$B$5:$AZ131,VLOOKUP($A40,MatrixLookUp!$D:$E,2,FALSE),VLOOKUP(G$3,MatrixLookUp!$A:$B,2,FALSE))</f>
        <v>0</v>
      </c>
      <c r="H40" s="7" cm="1">
        <f t="array" ref="H40">INDEX(Matrix!$B$5:$AZ131,VLOOKUP($A40,MatrixLookUp!$D:$E,2,FALSE),VLOOKUP(H$3,MatrixLookUp!$A:$B,2,FALSE))</f>
        <v>0</v>
      </c>
      <c r="I40" s="7" cm="1">
        <f t="array" ref="I40">INDEX(Matrix!$B$5:$AZ131,VLOOKUP($A40,MatrixLookUp!$D:$E,2,FALSE),VLOOKUP(I$3,MatrixLookUp!$A:$B,2,FALSE))</f>
        <v>0</v>
      </c>
      <c r="J40" s="7" cm="1">
        <f t="array" ref="J40">INDEX(Matrix!$B$5:$AZ131,VLOOKUP($A40,MatrixLookUp!$D:$E,2,FALSE),VLOOKUP(J$3,MatrixLookUp!$A:$B,2,FALSE))</f>
        <v>0</v>
      </c>
      <c r="K40" s="7" cm="1">
        <f t="array" ref="K40">INDEX(Matrix!$B$5:$AZ131,VLOOKUP($A40,MatrixLookUp!$D:$E,2,FALSE),VLOOKUP(K$3,MatrixLookUp!$A:$B,2,FALSE))</f>
        <v>0</v>
      </c>
      <c r="L40" s="7" cm="1">
        <f t="array" ref="L40">INDEX(Matrix!$B$5:$AZ131,VLOOKUP($A40,MatrixLookUp!$D:$E,2,FALSE),VLOOKUP(L$3,MatrixLookUp!$A:$B,2,FALSE))</f>
        <v>0</v>
      </c>
      <c r="M40" s="7" cm="1">
        <f t="array" ref="M40">INDEX(Matrix!$B$5:$AZ131,VLOOKUP($A40,MatrixLookUp!$D:$E,2,FALSE),VLOOKUP(M$3,MatrixLookUp!$A:$B,2,FALSE))</f>
        <v>0</v>
      </c>
      <c r="N40" s="7" cm="1">
        <f t="array" ref="N40">INDEX(Matrix!$B$5:$AZ131,VLOOKUP($A40,MatrixLookUp!$D:$E,2,FALSE),VLOOKUP(N$3,MatrixLookUp!$A:$B,2,FALSE))</f>
        <v>0</v>
      </c>
      <c r="O40" s="7" cm="1">
        <f t="array" ref="O40">INDEX(Matrix!$B$5:$AZ131,VLOOKUP($A40,MatrixLookUp!$D:$E,2,FALSE),VLOOKUP(O$3,MatrixLookUp!$A:$B,2,FALSE))</f>
        <v>0</v>
      </c>
      <c r="P40" s="7" cm="1">
        <f t="array" ref="P40">INDEX(Matrix!$B$5:$AZ131,VLOOKUP($A40,MatrixLookUp!$D:$E,2,FALSE),VLOOKUP(P$3,MatrixLookUp!$A:$B,2,FALSE))</f>
        <v>0</v>
      </c>
      <c r="Q40" s="7" cm="1">
        <f t="array" ref="Q40">INDEX(Matrix!$B$5:$AZ131,VLOOKUP($A40,MatrixLookUp!$D:$E,2,FALSE),VLOOKUP(Q$3,MatrixLookUp!$A:$B,2,FALSE))</f>
        <v>0</v>
      </c>
      <c r="R40" s="7" cm="1">
        <f t="array" ref="R40">INDEX(Matrix!$B$5:$AZ131,VLOOKUP($A40,MatrixLookUp!$D:$E,2,FALSE),VLOOKUP(R$3,MatrixLookUp!$A:$B,2,FALSE))</f>
        <v>0</v>
      </c>
      <c r="S40" s="7" cm="1">
        <f t="array" ref="S40">INDEX(Matrix!$B$5:$AZ131,VLOOKUP($A40,MatrixLookUp!$D:$E,2,FALSE),VLOOKUP(S$3,MatrixLookUp!$A:$B,2,FALSE))</f>
        <v>0</v>
      </c>
      <c r="T40" s="7" cm="1">
        <f t="array" ref="T40">INDEX(Matrix!$B$5:$AZ131,VLOOKUP($A40,MatrixLookUp!$D:$E,2,FALSE),VLOOKUP(T$3,MatrixLookUp!$A:$B,2,FALSE))</f>
        <v>0</v>
      </c>
      <c r="V40" s="20" t="str">
        <f t="shared" si="3"/>
        <v>PRJ_Ural</v>
      </c>
      <c r="W40" s="17" t="str">
        <f t="shared" si="4"/>
        <v>yes</v>
      </c>
      <c r="X40" t="str">
        <f t="shared" si="5"/>
        <v>no</v>
      </c>
      <c r="Y40" s="17" t="str" cm="1">
        <f t="array" ref="Y40">IF(X40="yes",D$3,INDEX(E$3:T$3,1,SUMPRODUCT((E40:T40=MAX(E40:T40))*COLUMN(E40:T40))-MIN(COLUMN(E40:T40))+1))</f>
        <v>MechanicalDesign-B</v>
      </c>
      <c r="Z40" s="17">
        <f>VLOOKUP(Y40,SkillCapacityLookUp!A:B,2,FALSE)/12/(205/12)</f>
        <v>17.590891141463416</v>
      </c>
      <c r="AA40">
        <f>VLOOKUP(Y40,SkillCapacityLookUp!D:E,2,FALSE)</f>
        <v>4</v>
      </c>
      <c r="AB40" s="7">
        <f t="shared" si="6"/>
        <v>0</v>
      </c>
      <c r="AC40" s="1" cm="1">
        <f t="array" ref="AC40">IF(AND(W40="yes",X40="no"),ROUND(INDEX(E40:T40,1,SUMPRODUCT((E40:T40=MAX(E40:T40))*COLUMN(E40:T40))-MIN(COLUMN(E40:T40))+1)/(MIN(Z40:AA40)*205/12)*205/12,0),0)</f>
        <v>99</v>
      </c>
    </row>
    <row r="41" spans="1:29">
      <c r="A41" t="s">
        <v>68</v>
      </c>
      <c r="B41">
        <v>5</v>
      </c>
      <c r="D41" s="7" cm="1">
        <f t="array" ref="D41">INDEX(Matrix!$B$5:$AZ125,VLOOKUP($A41,MatrixLookUp!$D:$E,2,FALSE),VLOOKUP(D$3,MatrixLookUp!$A:$B,2,FALSE))</f>
        <v>0</v>
      </c>
      <c r="E41" s="7" cm="1">
        <f t="array" ref="E41">INDEX(Matrix!$B$5:$AZ125,VLOOKUP($A41,MatrixLookUp!$D:$E,2,FALSE),VLOOKUP(E$3,MatrixLookUp!$A:$B,2,FALSE))</f>
        <v>0</v>
      </c>
      <c r="F41" s="7" cm="1">
        <f t="array" ref="F41">INDEX(Matrix!$B$5:$AZ125,VLOOKUP($A41,MatrixLookUp!$D:$E,2,FALSE),VLOOKUP(F$3,MatrixLookUp!$A:$B,2,FALSE))</f>
        <v>35</v>
      </c>
      <c r="G41" s="7" cm="1">
        <f t="array" ref="G41">INDEX(Matrix!$B$5:$AZ125,VLOOKUP($A41,MatrixLookUp!$D:$E,2,FALSE),VLOOKUP(G$3,MatrixLookUp!$A:$B,2,FALSE))</f>
        <v>500.00001524999999</v>
      </c>
      <c r="H41" s="7" cm="1">
        <f t="array" ref="H41">INDEX(Matrix!$B$5:$AZ125,VLOOKUP($A41,MatrixLookUp!$D:$E,2,FALSE),VLOOKUP(H$3,MatrixLookUp!$A:$B,2,FALSE))</f>
        <v>123.43750770000001</v>
      </c>
      <c r="I41" s="7" cm="1">
        <f t="array" ref="I41">INDEX(Matrix!$B$5:$AZ125,VLOOKUP($A41,MatrixLookUp!$D:$E,2,FALSE),VLOOKUP(I$3,MatrixLookUp!$A:$B,2,FALSE))</f>
        <v>0</v>
      </c>
      <c r="J41" s="7" cm="1">
        <f t="array" ref="J41">INDEX(Matrix!$B$5:$AZ125,VLOOKUP($A41,MatrixLookUp!$D:$E,2,FALSE),VLOOKUP(J$3,MatrixLookUp!$A:$B,2,FALSE))</f>
        <v>0</v>
      </c>
      <c r="K41" s="7" cm="1">
        <f t="array" ref="K41">INDEX(Matrix!$B$5:$AZ125,VLOOKUP($A41,MatrixLookUp!$D:$E,2,FALSE),VLOOKUP(K$3,MatrixLookUp!$A:$B,2,FALSE))</f>
        <v>0</v>
      </c>
      <c r="L41" s="7" cm="1">
        <f t="array" ref="L41">INDEX(Matrix!$B$5:$AZ125,VLOOKUP($A41,MatrixLookUp!$D:$E,2,FALSE),VLOOKUP(L$3,MatrixLookUp!$A:$B,2,FALSE))</f>
        <v>370.3125</v>
      </c>
      <c r="M41" s="7" cm="1">
        <f t="array" ref="M41">INDEX(Matrix!$B$5:$AZ125,VLOOKUP($A41,MatrixLookUp!$D:$E,2,FALSE),VLOOKUP(M$3,MatrixLookUp!$A:$B,2,FALSE))</f>
        <v>731.25</v>
      </c>
      <c r="N41" s="7" cm="1">
        <f t="array" ref="N41">INDEX(Matrix!$B$5:$AZ125,VLOOKUP($A41,MatrixLookUp!$D:$E,2,FALSE),VLOOKUP(N$3,MatrixLookUp!$A:$B,2,FALSE))</f>
        <v>0</v>
      </c>
      <c r="O41" s="7" cm="1">
        <f t="array" ref="O41">INDEX(Matrix!$B$5:$AZ125,VLOOKUP($A41,MatrixLookUp!$D:$E,2,FALSE),VLOOKUP(O$3,MatrixLookUp!$A:$B,2,FALSE))</f>
        <v>50</v>
      </c>
      <c r="P41" s="7" cm="1">
        <f t="array" ref="P41">INDEX(Matrix!$B$5:$AZ125,VLOOKUP($A41,MatrixLookUp!$D:$E,2,FALSE),VLOOKUP(P$3,MatrixLookUp!$A:$B,2,FALSE))</f>
        <v>0</v>
      </c>
      <c r="Q41" s="7" cm="1">
        <f t="array" ref="Q41">INDEX(Matrix!$B$5:$AZ125,VLOOKUP($A41,MatrixLookUp!$D:$E,2,FALSE),VLOOKUP(Q$3,MatrixLookUp!$A:$B,2,FALSE))</f>
        <v>0</v>
      </c>
      <c r="R41" s="7" cm="1">
        <f t="array" ref="R41">INDEX(Matrix!$B$5:$AZ125,VLOOKUP($A41,MatrixLookUp!$D:$E,2,FALSE),VLOOKUP(R$3,MatrixLookUp!$A:$B,2,FALSE))</f>
        <v>0</v>
      </c>
      <c r="S41" s="7" cm="1">
        <f t="array" ref="S41">INDEX(Matrix!$B$5:$AZ125,VLOOKUP($A41,MatrixLookUp!$D:$E,2,FALSE),VLOOKUP(S$3,MatrixLookUp!$A:$B,2,FALSE))</f>
        <v>0</v>
      </c>
      <c r="T41" s="7" cm="1">
        <f t="array" ref="T41">INDEX(Matrix!$B$5:$AZ125,VLOOKUP($A41,MatrixLookUp!$D:$E,2,FALSE),VLOOKUP(T$3,MatrixLookUp!$A:$B,2,FALSE))</f>
        <v>0</v>
      </c>
      <c r="V41" s="20" t="str">
        <f>A41</f>
        <v>PRJ_Sankt-Lorenz-Strom</v>
      </c>
      <c r="W41" s="17" t="str">
        <f>IF(B41&gt;=$B$4,"yes","no")</f>
        <v>yes</v>
      </c>
      <c r="X41" t="str">
        <f>IF(D41&gt;1,"yes","no")</f>
        <v>no</v>
      </c>
      <c r="Y41" s="17" t="str" cm="1">
        <f t="array" ref="Y41">IF(X41="yes",D$3,INDEX(E$3:T$3,1,SUMPRODUCT((E41:T41=MAX(E41:T41))*COLUMN(E41:T41))-MIN(COLUMN(E41:T41))+1))</f>
        <v>SoftwareDev-K</v>
      </c>
      <c r="Z41" s="17">
        <f>VLOOKUP(Y41,SkillCapacityLookUp!A:B,2,FALSE)/12/(205/12)</f>
        <v>23.454521521951218</v>
      </c>
      <c r="AA41">
        <f>VLOOKUP(Y41,SkillCapacityLookUp!D:E,2,FALSE)</f>
        <v>10</v>
      </c>
      <c r="AB41" s="7">
        <f t="shared" si="6"/>
        <v>0</v>
      </c>
      <c r="AC41" s="1" cm="1">
        <f t="array" ref="AC41">IF(AND(W41="yes",X41="no"),ROUND(INDEX(E41:T41,1,SUMPRODUCT((E41:T41=MAX(E41:T41))*COLUMN(E41:T41))-MIN(COLUMN(E41:T41))+1)/(MIN(Z41:AA41)*205/12)*205/12,0),0)</f>
        <v>73</v>
      </c>
    </row>
    <row r="42" spans="1:29">
      <c r="A42" t="s">
        <v>69</v>
      </c>
      <c r="B42">
        <v>1</v>
      </c>
      <c r="D42" s="7" cm="1">
        <f t="array" ref="D42">INDEX(Matrix!$B$5:$AZ132,VLOOKUP($A42,MatrixLookUp!$D:$E,2,FALSE),VLOOKUP(D$3,MatrixLookUp!$A:$B,2,FALSE))</f>
        <v>263.00000381249998</v>
      </c>
      <c r="E42" s="7" cm="1">
        <f t="array" ref="E42">INDEX(Matrix!$B$5:$AZ132,VLOOKUP($A42,MatrixLookUp!$D:$E,2,FALSE),VLOOKUP(E$3,MatrixLookUp!$A:$B,2,FALSE))</f>
        <v>77.875</v>
      </c>
      <c r="F42" s="7" cm="1">
        <f t="array" ref="F42">INDEX(Matrix!$B$5:$AZ132,VLOOKUP($A42,MatrixLookUp!$D:$E,2,FALSE),VLOOKUP(F$3,MatrixLookUp!$A:$B,2,FALSE))</f>
        <v>57.5</v>
      </c>
      <c r="G42" s="7" cm="1">
        <f t="array" ref="G42">INDEX(Matrix!$B$5:$AZ132,VLOOKUP($A42,MatrixLookUp!$D:$E,2,FALSE),VLOOKUP(G$3,MatrixLookUp!$A:$B,2,FALSE))</f>
        <v>0</v>
      </c>
      <c r="H42" s="7" cm="1">
        <f t="array" ref="H42">INDEX(Matrix!$B$5:$AZ132,VLOOKUP($A42,MatrixLookUp!$D:$E,2,FALSE),VLOOKUP(H$3,MatrixLookUp!$A:$B,2,FALSE))</f>
        <v>23.491667275000001</v>
      </c>
      <c r="I42" s="7" cm="1">
        <f t="array" ref="I42">INDEX(Matrix!$B$5:$AZ132,VLOOKUP($A42,MatrixLookUp!$D:$E,2,FALSE),VLOOKUP(I$3,MatrixLookUp!$A:$B,2,FALSE))</f>
        <v>22.5</v>
      </c>
      <c r="J42" s="7" cm="1">
        <f t="array" ref="J42">INDEX(Matrix!$B$5:$AZ132,VLOOKUP($A42,MatrixLookUp!$D:$E,2,FALSE),VLOOKUP(J$3,MatrixLookUp!$A:$B,2,FALSE))</f>
        <v>38.75</v>
      </c>
      <c r="K42" s="7" cm="1">
        <f t="array" ref="K42">INDEX(Matrix!$B$5:$AZ132,VLOOKUP($A42,MatrixLookUp!$D:$E,2,FALSE),VLOOKUP(K$3,MatrixLookUp!$A:$B,2,FALSE))</f>
        <v>10.5</v>
      </c>
      <c r="L42" s="7" cm="1">
        <f t="array" ref="L42">INDEX(Matrix!$B$5:$AZ132,VLOOKUP($A42,MatrixLookUp!$D:$E,2,FALSE),VLOOKUP(L$3,MatrixLookUp!$A:$B,2,FALSE))</f>
        <v>0</v>
      </c>
      <c r="M42" s="7" cm="1">
        <f t="array" ref="M42">INDEX(Matrix!$B$5:$AZ132,VLOOKUP($A42,MatrixLookUp!$D:$E,2,FALSE),VLOOKUP(M$3,MatrixLookUp!$A:$B,2,FALSE))</f>
        <v>90.60000228749999</v>
      </c>
      <c r="N42" s="7" cm="1">
        <f t="array" ref="N42">INDEX(Matrix!$B$5:$AZ132,VLOOKUP($A42,MatrixLookUp!$D:$E,2,FALSE),VLOOKUP(N$3,MatrixLookUp!$A:$B,2,FALSE))</f>
        <v>12.25</v>
      </c>
      <c r="O42" s="7" cm="1">
        <f t="array" ref="O42">INDEX(Matrix!$B$5:$AZ132,VLOOKUP($A42,MatrixLookUp!$D:$E,2,FALSE),VLOOKUP(O$3,MatrixLookUp!$A:$B,2,FALSE))</f>
        <v>45</v>
      </c>
      <c r="P42" s="7" cm="1">
        <f t="array" ref="P42">INDEX(Matrix!$B$5:$AZ132,VLOOKUP($A42,MatrixLookUp!$D:$E,2,FALSE),VLOOKUP(P$3,MatrixLookUp!$A:$B,2,FALSE))</f>
        <v>35.408331862500006</v>
      </c>
      <c r="Q42" s="7" cm="1">
        <f t="array" ref="Q42">INDEX(Matrix!$B$5:$AZ132,VLOOKUP($A42,MatrixLookUp!$D:$E,2,FALSE),VLOOKUP(Q$3,MatrixLookUp!$A:$B,2,FALSE))</f>
        <v>0</v>
      </c>
      <c r="R42" s="7" cm="1">
        <f t="array" ref="R42">INDEX(Matrix!$B$5:$AZ132,VLOOKUP($A42,MatrixLookUp!$D:$E,2,FALSE),VLOOKUP(R$3,MatrixLookUp!$A:$B,2,FALSE))</f>
        <v>0</v>
      </c>
      <c r="S42" s="7" cm="1">
        <f t="array" ref="S42">INDEX(Matrix!$B$5:$AZ132,VLOOKUP($A42,MatrixLookUp!$D:$E,2,FALSE),VLOOKUP(S$3,MatrixLookUp!$A:$B,2,FALSE))</f>
        <v>12.25</v>
      </c>
      <c r="T42" s="7" cm="1">
        <f t="array" ref="T42">INDEX(Matrix!$B$5:$AZ132,VLOOKUP($A42,MatrixLookUp!$D:$E,2,FALSE),VLOOKUP(T$3,MatrixLookUp!$A:$B,2,FALSE))</f>
        <v>6</v>
      </c>
      <c r="V42" s="20" t="str">
        <f t="shared" si="3"/>
        <v>PRJ_ColoradoRiver</v>
      </c>
      <c r="W42" s="17" t="str">
        <f t="shared" si="4"/>
        <v>no</v>
      </c>
      <c r="X42" t="str">
        <f t="shared" si="5"/>
        <v>yes</v>
      </c>
      <c r="Y42" s="17" t="str" cm="1">
        <f t="array" ref="Y42">IF(X42="yes",D$3,INDEX(E$3:T$3,1,SUMPRODUCT((E42:T42=MAX(E42:T42))*COLUMN(E42:T42))-MIN(COLUMN(E42:T42))+1))</f>
        <v>SystemTest-B</v>
      </c>
      <c r="Z42" s="17">
        <f>VLOOKUP(Y42,SkillCapacityLookUp!A:B,2,FALSE)/12/(205/12)</f>
        <v>43.558397112195131</v>
      </c>
      <c r="AA42">
        <f>VLOOKUP(Y42,SkillCapacityLookUp!D:E,2,FALSE)</f>
        <v>8</v>
      </c>
      <c r="AB42" s="7">
        <f t="shared" si="6"/>
        <v>0</v>
      </c>
      <c r="AC42" s="1" cm="1">
        <f t="array" ref="AC42">IF(AND(W42="yes",X42="no"),ROUND(INDEX(E42:T42,1,SUMPRODUCT((E42:T42=MAX(E42:T42))*COLUMN(E42:T42))-MIN(COLUMN(E42:T42))+1)/(MIN(Z42:AA42)*205/12)*205/12,0),0)</f>
        <v>0</v>
      </c>
    </row>
    <row r="43" spans="1:29">
      <c r="A43" t="s">
        <v>70</v>
      </c>
      <c r="B43">
        <v>1</v>
      </c>
      <c r="D43" s="7" cm="1">
        <f t="array" ref="D43">INDEX(Matrix!$B$5:$AZ133,VLOOKUP($A43,MatrixLookUp!$D:$E,2,FALSE),VLOOKUP(D$3,MatrixLookUp!$A:$B,2,FALSE))</f>
        <v>0</v>
      </c>
      <c r="E43" s="7" cm="1">
        <f t="array" ref="E43">INDEX(Matrix!$B$5:$AZ133,VLOOKUP($A43,MatrixLookUp!$D:$E,2,FALSE),VLOOKUP(E$3,MatrixLookUp!$A:$B,2,FALSE))</f>
        <v>116.25</v>
      </c>
      <c r="F43" s="7" cm="1">
        <f t="array" ref="F43">INDEX(Matrix!$B$5:$AZ133,VLOOKUP($A43,MatrixLookUp!$D:$E,2,FALSE),VLOOKUP(F$3,MatrixLookUp!$A:$B,2,FALSE))</f>
        <v>147.125</v>
      </c>
      <c r="G43" s="7" cm="1">
        <f t="array" ref="G43">INDEX(Matrix!$B$5:$AZ133,VLOOKUP($A43,MatrixLookUp!$D:$E,2,FALSE),VLOOKUP(G$3,MatrixLookUp!$A:$B,2,FALSE))</f>
        <v>0</v>
      </c>
      <c r="H43" s="7" cm="1">
        <f t="array" ref="H43">INDEX(Matrix!$B$5:$AZ133,VLOOKUP($A43,MatrixLookUp!$D:$E,2,FALSE),VLOOKUP(H$3,MatrixLookUp!$A:$B,2,FALSE))</f>
        <v>0</v>
      </c>
      <c r="I43" s="7" cm="1">
        <f t="array" ref="I43">INDEX(Matrix!$B$5:$AZ133,VLOOKUP($A43,MatrixLookUp!$D:$E,2,FALSE),VLOOKUP(I$3,MatrixLookUp!$A:$B,2,FALSE))</f>
        <v>14</v>
      </c>
      <c r="J43" s="7" cm="1">
        <f t="array" ref="J43">INDEX(Matrix!$B$5:$AZ133,VLOOKUP($A43,MatrixLookUp!$D:$E,2,FALSE),VLOOKUP(J$3,MatrixLookUp!$A:$B,2,FALSE))</f>
        <v>30.2749996125</v>
      </c>
      <c r="K43" s="7" cm="1">
        <f t="array" ref="K43">INDEX(Matrix!$B$5:$AZ133,VLOOKUP($A43,MatrixLookUp!$D:$E,2,FALSE),VLOOKUP(K$3,MatrixLookUp!$A:$B,2,FALSE))</f>
        <v>9.8125</v>
      </c>
      <c r="L43" s="7" cm="1">
        <f t="array" ref="L43">INDEX(Matrix!$B$5:$AZ133,VLOOKUP($A43,MatrixLookUp!$D:$E,2,FALSE),VLOOKUP(L$3,MatrixLookUp!$A:$B,2,FALSE))</f>
        <v>0</v>
      </c>
      <c r="M43" s="7" cm="1">
        <f t="array" ref="M43">INDEX(Matrix!$B$5:$AZ133,VLOOKUP($A43,MatrixLookUp!$D:$E,2,FALSE),VLOOKUP(M$3,MatrixLookUp!$A:$B,2,FALSE))</f>
        <v>0</v>
      </c>
      <c r="N43" s="7" cm="1">
        <f t="array" ref="N43">INDEX(Matrix!$B$5:$AZ133,VLOOKUP($A43,MatrixLookUp!$D:$E,2,FALSE),VLOOKUP(N$3,MatrixLookUp!$A:$B,2,FALSE))</f>
        <v>0</v>
      </c>
      <c r="O43" s="7" cm="1">
        <f t="array" ref="O43">INDEX(Matrix!$B$5:$AZ133,VLOOKUP($A43,MatrixLookUp!$D:$E,2,FALSE),VLOOKUP(O$3,MatrixLookUp!$A:$B,2,FALSE))</f>
        <v>63.125</v>
      </c>
      <c r="P43" s="7" cm="1">
        <f t="array" ref="P43">INDEX(Matrix!$B$5:$AZ133,VLOOKUP($A43,MatrixLookUp!$D:$E,2,FALSE),VLOOKUP(P$3,MatrixLookUp!$A:$B,2,FALSE))</f>
        <v>0</v>
      </c>
      <c r="Q43" s="7" cm="1">
        <f t="array" ref="Q43">INDEX(Matrix!$B$5:$AZ133,VLOOKUP($A43,MatrixLookUp!$D:$E,2,FALSE),VLOOKUP(Q$3,MatrixLookUp!$A:$B,2,FALSE))</f>
        <v>0</v>
      </c>
      <c r="R43" s="7" cm="1">
        <f t="array" ref="R43">INDEX(Matrix!$B$5:$AZ133,VLOOKUP($A43,MatrixLookUp!$D:$E,2,FALSE),VLOOKUP(R$3,MatrixLookUp!$A:$B,2,FALSE))</f>
        <v>0</v>
      </c>
      <c r="S43" s="7" cm="1">
        <f t="array" ref="S43">INDEX(Matrix!$B$5:$AZ133,VLOOKUP($A43,MatrixLookUp!$D:$E,2,FALSE),VLOOKUP(S$3,MatrixLookUp!$A:$B,2,FALSE))</f>
        <v>0</v>
      </c>
      <c r="T43" s="7" cm="1">
        <f t="array" ref="T43">INDEX(Matrix!$B$5:$AZ133,VLOOKUP($A43,MatrixLookUp!$D:$E,2,FALSE),VLOOKUP(T$3,MatrixLookUp!$A:$B,2,FALSE))</f>
        <v>0</v>
      </c>
      <c r="V43" s="20" t="str">
        <f t="shared" si="3"/>
        <v>PRJ_Olenjok</v>
      </c>
      <c r="W43" s="17" t="str">
        <f t="shared" si="4"/>
        <v>no</v>
      </c>
      <c r="X43" t="str">
        <f t="shared" si="5"/>
        <v>no</v>
      </c>
      <c r="Y43" s="17" t="str" cm="1">
        <f t="array" ref="Y43">IF(X43="yes",D$3,INDEX(E$3:T$3,1,SUMPRODUCT((E43:T43=MAX(E43:T43))*COLUMN(E43:T43))-MIN(COLUMN(E43:T43))+1))</f>
        <v>MechanicalDesign-A</v>
      </c>
      <c r="Z43" s="17">
        <f>VLOOKUP(Y43,SkillCapacityLookUp!A:B,2,FALSE)/12/(205/12)</f>
        <v>24.292183004878051</v>
      </c>
      <c r="AA43">
        <f>VLOOKUP(Y43,SkillCapacityLookUp!D:E,2,FALSE)</f>
        <v>4</v>
      </c>
      <c r="AB43" s="7">
        <f t="shared" si="6"/>
        <v>0</v>
      </c>
      <c r="AC43" s="1" cm="1">
        <f t="array" ref="AC43">IF(AND(W43="yes",X43="no"),ROUND(INDEX(E43:T43,1,SUMPRODUCT((E43:T43=MAX(E43:T43))*COLUMN(E43:T43))-MIN(COLUMN(E43:T43))+1)/(MIN(Z43:AA43)*205/12)*205/12,0),0)</f>
        <v>0</v>
      </c>
    </row>
    <row r="44" spans="1:29">
      <c r="A44" t="s">
        <v>71</v>
      </c>
      <c r="B44">
        <v>1</v>
      </c>
      <c r="D44" s="7" cm="1">
        <f t="array" ref="D44">INDEX(Matrix!$B$5:$AZ135,VLOOKUP($A44,MatrixLookUp!$D:$E,2,FALSE),VLOOKUP(D$3,MatrixLookUp!$A:$B,2,FALSE))</f>
        <v>0</v>
      </c>
      <c r="E44" s="7" cm="1">
        <f t="array" ref="E44">INDEX(Matrix!$B$5:$AZ135,VLOOKUP($A44,MatrixLookUp!$D:$E,2,FALSE),VLOOKUP(E$3,MatrixLookUp!$A:$B,2,FALSE))</f>
        <v>39.375</v>
      </c>
      <c r="F44" s="7" cm="1">
        <f t="array" ref="F44">INDEX(Matrix!$B$5:$AZ135,VLOOKUP($A44,MatrixLookUp!$D:$E,2,FALSE),VLOOKUP(F$3,MatrixLookUp!$A:$B,2,FALSE))</f>
        <v>22.5</v>
      </c>
      <c r="G44" s="7" cm="1">
        <f t="array" ref="G44">INDEX(Matrix!$B$5:$AZ135,VLOOKUP($A44,MatrixLookUp!$D:$E,2,FALSE),VLOOKUP(G$3,MatrixLookUp!$A:$B,2,FALSE))</f>
        <v>0</v>
      </c>
      <c r="H44" s="7" cm="1">
        <f t="array" ref="H44">INDEX(Matrix!$B$5:$AZ135,VLOOKUP($A44,MatrixLookUp!$D:$E,2,FALSE),VLOOKUP(H$3,MatrixLookUp!$A:$B,2,FALSE))</f>
        <v>0</v>
      </c>
      <c r="I44" s="7" cm="1">
        <f t="array" ref="I44">INDEX(Matrix!$B$5:$AZ135,VLOOKUP($A44,MatrixLookUp!$D:$E,2,FALSE),VLOOKUP(I$3,MatrixLookUp!$A:$B,2,FALSE))</f>
        <v>0</v>
      </c>
      <c r="J44" s="7" cm="1">
        <f t="array" ref="J44">INDEX(Matrix!$B$5:$AZ135,VLOOKUP($A44,MatrixLookUp!$D:$E,2,FALSE),VLOOKUP(J$3,MatrixLookUp!$A:$B,2,FALSE))</f>
        <v>0</v>
      </c>
      <c r="K44" s="7" cm="1">
        <f t="array" ref="K44">INDEX(Matrix!$B$5:$AZ135,VLOOKUP($A44,MatrixLookUp!$D:$E,2,FALSE),VLOOKUP(K$3,MatrixLookUp!$A:$B,2,FALSE))</f>
        <v>0</v>
      </c>
      <c r="L44" s="7" cm="1">
        <f t="array" ref="L44">INDEX(Matrix!$B$5:$AZ135,VLOOKUP($A44,MatrixLookUp!$D:$E,2,FALSE),VLOOKUP(L$3,MatrixLookUp!$A:$B,2,FALSE))</f>
        <v>0</v>
      </c>
      <c r="M44" s="7" cm="1">
        <f t="array" ref="M44">INDEX(Matrix!$B$5:$AZ135,VLOOKUP($A44,MatrixLookUp!$D:$E,2,FALSE),VLOOKUP(M$3,MatrixLookUp!$A:$B,2,FALSE))</f>
        <v>0</v>
      </c>
      <c r="N44" s="7" cm="1">
        <f t="array" ref="N44">INDEX(Matrix!$B$5:$AZ135,VLOOKUP($A44,MatrixLookUp!$D:$E,2,FALSE),VLOOKUP(N$3,MatrixLookUp!$A:$B,2,FALSE))</f>
        <v>0</v>
      </c>
      <c r="O44" s="7" cm="1">
        <f t="array" ref="O44">INDEX(Matrix!$B$5:$AZ135,VLOOKUP($A44,MatrixLookUp!$D:$E,2,FALSE),VLOOKUP(O$3,MatrixLookUp!$A:$B,2,FALSE))</f>
        <v>0</v>
      </c>
      <c r="P44" s="7" cm="1">
        <f t="array" ref="P44">INDEX(Matrix!$B$5:$AZ135,VLOOKUP($A44,MatrixLookUp!$D:$E,2,FALSE),VLOOKUP(P$3,MatrixLookUp!$A:$B,2,FALSE))</f>
        <v>0</v>
      </c>
      <c r="Q44" s="7" cm="1">
        <f t="array" ref="Q44">INDEX(Matrix!$B$5:$AZ135,VLOOKUP($A44,MatrixLookUp!$D:$E,2,FALSE),VLOOKUP(Q$3,MatrixLookUp!$A:$B,2,FALSE))</f>
        <v>0</v>
      </c>
      <c r="R44" s="7" cm="1">
        <f t="array" ref="R44">INDEX(Matrix!$B$5:$AZ135,VLOOKUP($A44,MatrixLookUp!$D:$E,2,FALSE),VLOOKUP(R$3,MatrixLookUp!$A:$B,2,FALSE))</f>
        <v>0</v>
      </c>
      <c r="S44" s="7" cm="1">
        <f t="array" ref="S44">INDEX(Matrix!$B$5:$AZ135,VLOOKUP($A44,MatrixLookUp!$D:$E,2,FALSE),VLOOKUP(S$3,MatrixLookUp!$A:$B,2,FALSE))</f>
        <v>0</v>
      </c>
      <c r="T44" s="7" cm="1">
        <f t="array" ref="T44">INDEX(Matrix!$B$5:$AZ135,VLOOKUP($A44,MatrixLookUp!$D:$E,2,FALSE),VLOOKUP(T$3,MatrixLookUp!$A:$B,2,FALSE))</f>
        <v>0</v>
      </c>
      <c r="V44" s="20" t="str">
        <f t="shared" si="3"/>
        <v>PRJ_ColumbiaRiver</v>
      </c>
      <c r="W44" s="17" t="str">
        <f t="shared" si="4"/>
        <v>no</v>
      </c>
      <c r="X44" t="str">
        <f t="shared" si="5"/>
        <v>no</v>
      </c>
      <c r="Y44" s="17" t="str" cm="1">
        <f t="array" ref="Y44">IF(X44="yes",D$3,INDEX(E$3:T$3,1,SUMPRODUCT((E44:T44=MAX(E44:T44))*COLUMN(E44:T44))-MIN(COLUMN(E44:T44))+1))</f>
        <v>MechanicalDesign-B</v>
      </c>
      <c r="Z44" s="17">
        <f>VLOOKUP(Y44,SkillCapacityLookUp!A:B,2,FALSE)/12/(205/12)</f>
        <v>17.590891141463416</v>
      </c>
      <c r="AA44">
        <f>VLOOKUP(Y44,SkillCapacityLookUp!D:E,2,FALSE)</f>
        <v>4</v>
      </c>
      <c r="AB44" s="7">
        <f t="shared" si="6"/>
        <v>0</v>
      </c>
      <c r="AC44" s="1" cm="1">
        <f t="array" ref="AC44">IF(AND(W44="yes",X44="no"),ROUND(INDEX(E44:T44,1,SUMPRODUCT((E44:T44=MAX(E44:T44))*COLUMN(E44:T44))-MIN(COLUMN(E44:T44))+1)/(MIN(Z44:AA44)*205/12)*205/12,0),0)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13BF4-F475-46B2-B6E9-F4DDAF029197}">
  <sheetPr>
    <tabColor theme="7" tint="0.79998168889431442"/>
  </sheetPr>
  <dimension ref="A1:D292"/>
  <sheetViews>
    <sheetView workbookViewId="0"/>
  </sheetViews>
  <sheetFormatPr defaultColWidth="11.42578125" defaultRowHeight="15"/>
  <cols>
    <col min="1" max="1" width="17.5703125" bestFit="1" customWidth="1"/>
    <col min="2" max="2" width="14.42578125" bestFit="1" customWidth="1"/>
    <col min="3" max="3" width="53.140625" bestFit="1" customWidth="1"/>
    <col min="4" max="4" width="10.7109375" style="1" bestFit="1" customWidth="1"/>
  </cols>
  <sheetData>
    <row r="1" spans="1:4">
      <c r="A1" t="s">
        <v>72</v>
      </c>
      <c r="B1" t="s">
        <v>73</v>
      </c>
      <c r="C1" t="s">
        <v>74</v>
      </c>
      <c r="D1" s="1" t="s">
        <v>75</v>
      </c>
    </row>
    <row r="2" spans="1:4">
      <c r="A2" t="s">
        <v>4</v>
      </c>
      <c r="B2" t="s">
        <v>76</v>
      </c>
      <c r="C2" t="s">
        <v>36</v>
      </c>
      <c r="D2" s="1">
        <v>645</v>
      </c>
    </row>
    <row r="3" spans="1:4">
      <c r="A3" t="s">
        <v>5</v>
      </c>
      <c r="B3" t="s">
        <v>76</v>
      </c>
      <c r="C3" t="s">
        <v>36</v>
      </c>
      <c r="D3" s="1">
        <v>86.25</v>
      </c>
    </row>
    <row r="4" spans="1:4">
      <c r="A4" t="s">
        <v>6</v>
      </c>
      <c r="B4" t="s">
        <v>76</v>
      </c>
      <c r="C4" t="s">
        <v>36</v>
      </c>
      <c r="D4" s="1">
        <v>292.5</v>
      </c>
    </row>
    <row r="5" spans="1:4">
      <c r="A5" t="s">
        <v>9</v>
      </c>
      <c r="B5" t="s">
        <v>76</v>
      </c>
      <c r="C5" t="s">
        <v>36</v>
      </c>
      <c r="D5" s="1">
        <v>7.5</v>
      </c>
    </row>
    <row r="6" spans="1:4">
      <c r="A6" t="s">
        <v>10</v>
      </c>
      <c r="B6" t="s">
        <v>76</v>
      </c>
      <c r="C6" t="s">
        <v>36</v>
      </c>
      <c r="D6" s="1">
        <v>52.5</v>
      </c>
    </row>
    <row r="7" spans="1:4">
      <c r="A7" t="s">
        <v>11</v>
      </c>
      <c r="B7" t="s">
        <v>76</v>
      </c>
      <c r="C7" t="s">
        <v>36</v>
      </c>
      <c r="D7" s="1">
        <v>15</v>
      </c>
    </row>
    <row r="8" spans="1:4">
      <c r="A8" t="s">
        <v>15</v>
      </c>
      <c r="B8" t="s">
        <v>76</v>
      </c>
      <c r="C8" t="s">
        <v>36</v>
      </c>
      <c r="D8" s="1">
        <v>125</v>
      </c>
    </row>
    <row r="9" spans="1:4">
      <c r="A9" t="s">
        <v>4</v>
      </c>
      <c r="B9" t="s">
        <v>76</v>
      </c>
      <c r="C9" t="s">
        <v>37</v>
      </c>
      <c r="D9" s="1">
        <v>457.75</v>
      </c>
    </row>
    <row r="10" spans="1:4">
      <c r="A10" t="s">
        <v>7</v>
      </c>
      <c r="B10" t="s">
        <v>76</v>
      </c>
      <c r="C10" t="s">
        <v>37</v>
      </c>
      <c r="D10" s="1">
        <v>146.5</v>
      </c>
    </row>
    <row r="11" spans="1:4">
      <c r="A11" t="s">
        <v>8</v>
      </c>
      <c r="B11" t="s">
        <v>76</v>
      </c>
      <c r="C11" t="s">
        <v>37</v>
      </c>
      <c r="D11" s="1">
        <v>88.479166024999998</v>
      </c>
    </row>
    <row r="12" spans="1:4">
      <c r="A12" t="s">
        <v>12</v>
      </c>
      <c r="B12" t="s">
        <v>76</v>
      </c>
      <c r="C12" t="s">
        <v>37</v>
      </c>
      <c r="D12" s="1">
        <v>13.2499997625</v>
      </c>
    </row>
    <row r="13" spans="1:4">
      <c r="A13" t="s">
        <v>14</v>
      </c>
      <c r="B13" t="s">
        <v>76</v>
      </c>
      <c r="C13" t="s">
        <v>37</v>
      </c>
      <c r="D13" s="1">
        <v>15</v>
      </c>
    </row>
    <row r="14" spans="1:4">
      <c r="A14" t="s">
        <v>16</v>
      </c>
      <c r="B14" t="s">
        <v>76</v>
      </c>
      <c r="C14" t="s">
        <v>37</v>
      </c>
      <c r="D14" s="1">
        <v>60.270833737499999</v>
      </c>
    </row>
    <row r="15" spans="1:4">
      <c r="A15" t="s">
        <v>17</v>
      </c>
      <c r="B15" t="s">
        <v>76</v>
      </c>
      <c r="C15" t="s">
        <v>37</v>
      </c>
      <c r="D15" s="1">
        <v>6.1875</v>
      </c>
    </row>
    <row r="16" spans="1:4">
      <c r="A16" t="s">
        <v>19</v>
      </c>
      <c r="B16" t="s">
        <v>76</v>
      </c>
      <c r="C16" t="s">
        <v>37</v>
      </c>
      <c r="D16" s="1">
        <v>15</v>
      </c>
    </row>
    <row r="17" spans="1:4">
      <c r="A17" t="s">
        <v>20</v>
      </c>
      <c r="B17" t="s">
        <v>76</v>
      </c>
      <c r="C17" t="s">
        <v>37</v>
      </c>
      <c r="D17" s="1">
        <v>3.375</v>
      </c>
    </row>
    <row r="18" spans="1:4">
      <c r="A18" t="s">
        <v>4</v>
      </c>
      <c r="B18" t="s">
        <v>76</v>
      </c>
      <c r="C18" t="s">
        <v>38</v>
      </c>
      <c r="D18" s="1">
        <v>329.75</v>
      </c>
    </row>
    <row r="19" spans="1:4">
      <c r="A19" t="s">
        <v>5</v>
      </c>
      <c r="B19" t="s">
        <v>76</v>
      </c>
      <c r="C19" t="s">
        <v>38</v>
      </c>
      <c r="D19" s="1">
        <v>18.75</v>
      </c>
    </row>
    <row r="20" spans="1:4">
      <c r="A20" t="s">
        <v>6</v>
      </c>
      <c r="B20" t="s">
        <v>76</v>
      </c>
      <c r="C20" t="s">
        <v>38</v>
      </c>
      <c r="D20" s="1">
        <v>35.625</v>
      </c>
    </row>
    <row r="21" spans="1:4">
      <c r="A21" t="s">
        <v>8</v>
      </c>
      <c r="B21" t="s">
        <v>76</v>
      </c>
      <c r="C21" t="s">
        <v>38</v>
      </c>
      <c r="D21" s="1">
        <v>25.083333249999999</v>
      </c>
    </row>
    <row r="22" spans="1:4">
      <c r="A22" t="s">
        <v>9</v>
      </c>
      <c r="B22" t="s">
        <v>76</v>
      </c>
      <c r="C22" t="s">
        <v>38</v>
      </c>
      <c r="D22" s="1">
        <v>1.875</v>
      </c>
    </row>
    <row r="23" spans="1:4">
      <c r="A23" t="s">
        <v>10</v>
      </c>
      <c r="B23" t="s">
        <v>76</v>
      </c>
      <c r="C23" t="s">
        <v>38</v>
      </c>
      <c r="D23" s="1">
        <v>18.125</v>
      </c>
    </row>
    <row r="24" spans="1:4">
      <c r="A24" t="s">
        <v>12</v>
      </c>
      <c r="B24" t="s">
        <v>76</v>
      </c>
      <c r="C24" t="s">
        <v>38</v>
      </c>
      <c r="D24" s="1">
        <v>7.2083332499999999</v>
      </c>
    </row>
    <row r="25" spans="1:4">
      <c r="A25" t="s">
        <v>11</v>
      </c>
      <c r="B25" t="s">
        <v>76</v>
      </c>
      <c r="C25" t="s">
        <v>38</v>
      </c>
      <c r="D25" s="1">
        <v>11.875</v>
      </c>
    </row>
    <row r="26" spans="1:4">
      <c r="A26" t="s">
        <v>13</v>
      </c>
      <c r="B26" t="s">
        <v>76</v>
      </c>
      <c r="C26" t="s">
        <v>38</v>
      </c>
      <c r="D26" s="1">
        <v>593.75</v>
      </c>
    </row>
    <row r="27" spans="1:4">
      <c r="A27" t="s">
        <v>14</v>
      </c>
      <c r="B27" t="s">
        <v>76</v>
      </c>
      <c r="C27" t="s">
        <v>38</v>
      </c>
      <c r="D27" s="1">
        <v>109.24999905</v>
      </c>
    </row>
    <row r="28" spans="1:4">
      <c r="A28" t="s">
        <v>15</v>
      </c>
      <c r="B28" t="s">
        <v>76</v>
      </c>
      <c r="C28" t="s">
        <v>38</v>
      </c>
      <c r="D28" s="1">
        <v>10</v>
      </c>
    </row>
    <row r="29" spans="1:4">
      <c r="A29" t="s">
        <v>16</v>
      </c>
      <c r="B29" t="s">
        <v>76</v>
      </c>
      <c r="C29" t="s">
        <v>38</v>
      </c>
      <c r="D29" s="1">
        <v>123.83333349999999</v>
      </c>
    </row>
    <row r="30" spans="1:4">
      <c r="A30" t="s">
        <v>17</v>
      </c>
      <c r="B30" t="s">
        <v>76</v>
      </c>
      <c r="C30" t="s">
        <v>38</v>
      </c>
      <c r="D30" s="1">
        <v>32.5</v>
      </c>
    </row>
    <row r="31" spans="1:4">
      <c r="A31" t="s">
        <v>20</v>
      </c>
      <c r="B31" t="s">
        <v>76</v>
      </c>
      <c r="C31" t="s">
        <v>38</v>
      </c>
      <c r="D31" s="1">
        <v>33.75</v>
      </c>
    </row>
    <row r="32" spans="1:4">
      <c r="A32" t="s">
        <v>7</v>
      </c>
      <c r="B32" t="s">
        <v>76</v>
      </c>
      <c r="C32" t="s">
        <v>39</v>
      </c>
      <c r="D32" s="1">
        <v>28.125</v>
      </c>
    </row>
    <row r="33" spans="1:4">
      <c r="A33" t="s">
        <v>8</v>
      </c>
      <c r="B33" t="s">
        <v>76</v>
      </c>
      <c r="C33" t="s">
        <v>39</v>
      </c>
      <c r="D33" s="1">
        <v>15.000000099999999</v>
      </c>
    </row>
    <row r="34" spans="1:4">
      <c r="A34" t="s">
        <v>10</v>
      </c>
      <c r="B34" t="s">
        <v>76</v>
      </c>
      <c r="C34" t="s">
        <v>39</v>
      </c>
      <c r="D34" s="1">
        <v>7.5</v>
      </c>
    </row>
    <row r="35" spans="1:4">
      <c r="A35" t="s">
        <v>12</v>
      </c>
      <c r="B35" t="s">
        <v>76</v>
      </c>
      <c r="C35" t="s">
        <v>39</v>
      </c>
      <c r="D35" s="1">
        <v>7.5000000499999997</v>
      </c>
    </row>
    <row r="36" spans="1:4">
      <c r="A36" t="s">
        <v>11</v>
      </c>
      <c r="B36" t="s">
        <v>76</v>
      </c>
      <c r="C36" t="s">
        <v>39</v>
      </c>
      <c r="D36" s="1">
        <v>9.5</v>
      </c>
    </row>
    <row r="37" spans="1:4">
      <c r="A37" t="s">
        <v>15</v>
      </c>
      <c r="B37" t="s">
        <v>76</v>
      </c>
      <c r="C37" t="s">
        <v>39</v>
      </c>
      <c r="D37" s="1">
        <v>2.5</v>
      </c>
    </row>
    <row r="38" spans="1:4">
      <c r="A38" t="s">
        <v>16</v>
      </c>
      <c r="B38" t="s">
        <v>76</v>
      </c>
      <c r="C38" t="s">
        <v>39</v>
      </c>
      <c r="D38" s="1">
        <v>7.5000000499999997</v>
      </c>
    </row>
    <row r="39" spans="1:4">
      <c r="A39" t="s">
        <v>18</v>
      </c>
      <c r="B39" t="s">
        <v>76</v>
      </c>
      <c r="C39" t="s">
        <v>39</v>
      </c>
      <c r="D39" s="1">
        <v>9.375</v>
      </c>
    </row>
    <row r="40" spans="1:4">
      <c r="A40" t="s">
        <v>4</v>
      </c>
      <c r="B40" t="s">
        <v>76</v>
      </c>
      <c r="C40" t="s">
        <v>40</v>
      </c>
      <c r="D40" s="1">
        <v>362.5</v>
      </c>
    </row>
    <row r="41" spans="1:4">
      <c r="A41" t="s">
        <v>5</v>
      </c>
      <c r="B41" t="s">
        <v>76</v>
      </c>
      <c r="C41" t="s">
        <v>40</v>
      </c>
      <c r="D41" s="1">
        <v>354</v>
      </c>
    </row>
    <row r="42" spans="1:4">
      <c r="A42" t="s">
        <v>6</v>
      </c>
      <c r="B42" t="s">
        <v>76</v>
      </c>
      <c r="C42" t="s">
        <v>40</v>
      </c>
      <c r="D42" s="1">
        <v>229.25</v>
      </c>
    </row>
    <row r="43" spans="1:4">
      <c r="A43" t="s">
        <v>14</v>
      </c>
      <c r="B43" t="s">
        <v>76</v>
      </c>
      <c r="C43" t="s">
        <v>40</v>
      </c>
      <c r="D43" s="1">
        <v>12.625</v>
      </c>
    </row>
    <row r="44" spans="1:4">
      <c r="A44" t="s">
        <v>19</v>
      </c>
      <c r="B44" t="s">
        <v>76</v>
      </c>
      <c r="C44" t="s">
        <v>40</v>
      </c>
      <c r="D44" s="1">
        <v>4</v>
      </c>
    </row>
    <row r="45" spans="1:4">
      <c r="A45" t="s">
        <v>4</v>
      </c>
      <c r="B45" t="s">
        <v>76</v>
      </c>
      <c r="C45" t="s">
        <v>41</v>
      </c>
      <c r="D45" s="1">
        <v>811.75001526250003</v>
      </c>
    </row>
    <row r="46" spans="1:4">
      <c r="A46" t="s">
        <v>5</v>
      </c>
      <c r="B46" t="s">
        <v>76</v>
      </c>
      <c r="C46" t="s">
        <v>41</v>
      </c>
      <c r="D46" s="1">
        <v>225.625</v>
      </c>
    </row>
    <row r="47" spans="1:4">
      <c r="A47" t="s">
        <v>6</v>
      </c>
      <c r="B47" t="s">
        <v>76</v>
      </c>
      <c r="C47" t="s">
        <v>41</v>
      </c>
      <c r="D47" s="1">
        <v>263.75</v>
      </c>
    </row>
    <row r="48" spans="1:4">
      <c r="A48" t="s">
        <v>8</v>
      </c>
      <c r="B48" t="s">
        <v>76</v>
      </c>
      <c r="C48" t="s">
        <v>41</v>
      </c>
      <c r="D48" s="1">
        <v>46.651043899999998</v>
      </c>
    </row>
    <row r="49" spans="1:4">
      <c r="A49" t="s">
        <v>9</v>
      </c>
      <c r="B49" t="s">
        <v>76</v>
      </c>
      <c r="C49" t="s">
        <v>41</v>
      </c>
      <c r="D49" s="1">
        <v>31</v>
      </c>
    </row>
    <row r="50" spans="1:4">
      <c r="A50" t="s">
        <v>10</v>
      </c>
      <c r="B50" t="s">
        <v>76</v>
      </c>
      <c r="C50" t="s">
        <v>41</v>
      </c>
      <c r="D50" s="1">
        <v>40.375</v>
      </c>
    </row>
    <row r="51" spans="1:4">
      <c r="A51" t="s">
        <v>11</v>
      </c>
      <c r="B51" t="s">
        <v>76</v>
      </c>
      <c r="C51" t="s">
        <v>41</v>
      </c>
      <c r="D51" s="1">
        <v>6.875</v>
      </c>
    </row>
    <row r="52" spans="1:4">
      <c r="A52" t="s">
        <v>13</v>
      </c>
      <c r="B52" t="s">
        <v>76</v>
      </c>
      <c r="C52" t="s">
        <v>41</v>
      </c>
      <c r="D52" s="1">
        <v>197.38437652499999</v>
      </c>
    </row>
    <row r="53" spans="1:4">
      <c r="A53" t="s">
        <v>15</v>
      </c>
      <c r="B53" t="s">
        <v>76</v>
      </c>
      <c r="C53" t="s">
        <v>41</v>
      </c>
      <c r="D53" s="1">
        <v>112.5</v>
      </c>
    </row>
    <row r="54" spans="1:4">
      <c r="A54" t="s">
        <v>16</v>
      </c>
      <c r="B54" t="s">
        <v>76</v>
      </c>
      <c r="C54" t="s">
        <v>41</v>
      </c>
      <c r="D54" s="1">
        <v>95.264583587499999</v>
      </c>
    </row>
    <row r="55" spans="1:4">
      <c r="A55" t="s">
        <v>17</v>
      </c>
      <c r="B55" t="s">
        <v>76</v>
      </c>
      <c r="C55" t="s">
        <v>41</v>
      </c>
      <c r="D55" s="1">
        <v>19.44999885</v>
      </c>
    </row>
    <row r="56" spans="1:4">
      <c r="A56" t="s">
        <v>20</v>
      </c>
      <c r="B56" t="s">
        <v>76</v>
      </c>
      <c r="C56" t="s">
        <v>41</v>
      </c>
      <c r="D56" s="1">
        <v>9.4874999500000001</v>
      </c>
    </row>
    <row r="57" spans="1:4">
      <c r="A57" t="s">
        <v>4</v>
      </c>
      <c r="B57" t="s">
        <v>76</v>
      </c>
      <c r="C57" t="s">
        <v>43</v>
      </c>
      <c r="D57" s="1">
        <v>143.55000017499998</v>
      </c>
    </row>
    <row r="58" spans="1:4">
      <c r="A58" t="s">
        <v>5</v>
      </c>
      <c r="B58" t="s">
        <v>76</v>
      </c>
      <c r="C58" t="s">
        <v>43</v>
      </c>
      <c r="D58" s="1">
        <v>186.25</v>
      </c>
    </row>
    <row r="59" spans="1:4">
      <c r="A59" t="s">
        <v>6</v>
      </c>
      <c r="B59" t="s">
        <v>76</v>
      </c>
      <c r="C59" t="s">
        <v>43</v>
      </c>
      <c r="D59" s="1">
        <v>352.5</v>
      </c>
    </row>
    <row r="60" spans="1:4">
      <c r="A60" t="s">
        <v>7</v>
      </c>
      <c r="B60" t="s">
        <v>76</v>
      </c>
      <c r="C60" t="s">
        <v>43</v>
      </c>
      <c r="D60" s="1">
        <v>22.5</v>
      </c>
    </row>
    <row r="61" spans="1:4">
      <c r="A61" t="s">
        <v>8</v>
      </c>
      <c r="B61" t="s">
        <v>76</v>
      </c>
      <c r="C61" t="s">
        <v>43</v>
      </c>
      <c r="D61" s="1">
        <v>201.48857114999996</v>
      </c>
    </row>
    <row r="62" spans="1:4">
      <c r="A62" t="s">
        <v>9</v>
      </c>
      <c r="B62" t="s">
        <v>76</v>
      </c>
      <c r="C62" t="s">
        <v>43</v>
      </c>
      <c r="D62" s="1">
        <v>68.75</v>
      </c>
    </row>
    <row r="63" spans="1:4">
      <c r="A63" t="s">
        <v>10</v>
      </c>
      <c r="B63" t="s">
        <v>76</v>
      </c>
      <c r="C63" t="s">
        <v>43</v>
      </c>
      <c r="D63" s="1">
        <v>126.875</v>
      </c>
    </row>
    <row r="64" spans="1:4">
      <c r="A64" t="s">
        <v>12</v>
      </c>
      <c r="B64" t="s">
        <v>76</v>
      </c>
      <c r="C64" t="s">
        <v>43</v>
      </c>
      <c r="D64" s="1">
        <v>25.611428249999999</v>
      </c>
    </row>
    <row r="65" spans="1:4">
      <c r="A65" t="s">
        <v>11</v>
      </c>
      <c r="B65" t="s">
        <v>76</v>
      </c>
      <c r="C65" t="s">
        <v>43</v>
      </c>
      <c r="D65" s="1">
        <v>37.5</v>
      </c>
    </row>
    <row r="66" spans="1:4">
      <c r="A66" t="s">
        <v>15</v>
      </c>
      <c r="B66" t="s">
        <v>76</v>
      </c>
      <c r="C66" t="s">
        <v>43</v>
      </c>
      <c r="D66" s="1">
        <v>216</v>
      </c>
    </row>
    <row r="67" spans="1:4">
      <c r="A67" t="s">
        <v>16</v>
      </c>
      <c r="B67" t="s">
        <v>76</v>
      </c>
      <c r="C67" t="s">
        <v>43</v>
      </c>
      <c r="D67" s="1">
        <v>45.150000124999998</v>
      </c>
    </row>
    <row r="68" spans="1:4">
      <c r="A68" t="s">
        <v>6</v>
      </c>
      <c r="B68" t="s">
        <v>76</v>
      </c>
      <c r="C68" t="s">
        <v>44</v>
      </c>
      <c r="D68" s="1">
        <v>250.5</v>
      </c>
    </row>
    <row r="69" spans="1:4">
      <c r="A69" t="s">
        <v>16</v>
      </c>
      <c r="B69" t="s">
        <v>76</v>
      </c>
      <c r="C69" t="s">
        <v>44</v>
      </c>
      <c r="D69" s="1">
        <v>202.5</v>
      </c>
    </row>
    <row r="70" spans="1:4">
      <c r="A70" t="s">
        <v>6</v>
      </c>
      <c r="B70" t="s">
        <v>76</v>
      </c>
      <c r="C70" t="s">
        <v>45</v>
      </c>
      <c r="D70" s="1">
        <v>15</v>
      </c>
    </row>
    <row r="71" spans="1:4">
      <c r="A71" t="s">
        <v>11</v>
      </c>
      <c r="B71" t="s">
        <v>76</v>
      </c>
      <c r="C71" t="s">
        <v>45</v>
      </c>
      <c r="D71" s="1">
        <v>5.25</v>
      </c>
    </row>
    <row r="72" spans="1:4">
      <c r="A72" t="s">
        <v>15</v>
      </c>
      <c r="B72" t="s">
        <v>76</v>
      </c>
      <c r="C72" t="s">
        <v>45</v>
      </c>
      <c r="D72" s="1">
        <v>11.25</v>
      </c>
    </row>
    <row r="73" spans="1:4">
      <c r="A73" t="s">
        <v>10</v>
      </c>
      <c r="B73" t="s">
        <v>76</v>
      </c>
      <c r="C73" t="s">
        <v>47</v>
      </c>
      <c r="D73" s="1">
        <v>7.5</v>
      </c>
    </row>
    <row r="74" spans="1:4">
      <c r="A74" t="s">
        <v>11</v>
      </c>
      <c r="B74" t="s">
        <v>76</v>
      </c>
      <c r="C74" t="s">
        <v>47</v>
      </c>
      <c r="D74" s="1">
        <v>3</v>
      </c>
    </row>
    <row r="75" spans="1:4">
      <c r="A75" t="s">
        <v>5</v>
      </c>
      <c r="B75" t="s">
        <v>76</v>
      </c>
      <c r="C75" t="s">
        <v>48</v>
      </c>
      <c r="D75" s="1">
        <v>1.875</v>
      </c>
    </row>
    <row r="76" spans="1:4">
      <c r="A76" t="s">
        <v>6</v>
      </c>
      <c r="B76" t="s">
        <v>76</v>
      </c>
      <c r="C76" t="s">
        <v>48</v>
      </c>
      <c r="D76" s="1">
        <v>3</v>
      </c>
    </row>
    <row r="77" spans="1:4">
      <c r="A77" t="s">
        <v>4</v>
      </c>
      <c r="B77" t="s">
        <v>76</v>
      </c>
      <c r="C77" t="s">
        <v>49</v>
      </c>
      <c r="D77" s="1">
        <v>52.199999337499989</v>
      </c>
    </row>
    <row r="78" spans="1:4">
      <c r="A78" t="s">
        <v>5</v>
      </c>
      <c r="B78" t="s">
        <v>76</v>
      </c>
      <c r="C78" t="s">
        <v>49</v>
      </c>
      <c r="D78" s="1">
        <v>15</v>
      </c>
    </row>
    <row r="79" spans="1:4">
      <c r="A79" t="s">
        <v>6</v>
      </c>
      <c r="B79" t="s">
        <v>76</v>
      </c>
      <c r="C79" t="s">
        <v>49</v>
      </c>
      <c r="D79" s="1">
        <v>15</v>
      </c>
    </row>
    <row r="80" spans="1:4">
      <c r="A80" t="s">
        <v>4</v>
      </c>
      <c r="B80" t="s">
        <v>76</v>
      </c>
      <c r="C80" t="s">
        <v>50</v>
      </c>
      <c r="D80" s="1">
        <v>27.404999949999997</v>
      </c>
    </row>
    <row r="81" spans="1:4">
      <c r="A81" t="s">
        <v>5</v>
      </c>
      <c r="B81" t="s">
        <v>76</v>
      </c>
      <c r="C81" t="s">
        <v>50</v>
      </c>
      <c r="D81" s="1">
        <v>26.25</v>
      </c>
    </row>
    <row r="82" spans="1:4">
      <c r="A82" t="s">
        <v>6</v>
      </c>
      <c r="B82" t="s">
        <v>76</v>
      </c>
      <c r="C82" t="s">
        <v>50</v>
      </c>
      <c r="D82" s="1">
        <v>142.5</v>
      </c>
    </row>
    <row r="83" spans="1:4">
      <c r="A83" t="s">
        <v>7</v>
      </c>
      <c r="B83" t="s">
        <v>76</v>
      </c>
      <c r="C83" t="s">
        <v>50</v>
      </c>
      <c r="D83" s="1">
        <v>47.25</v>
      </c>
    </row>
    <row r="84" spans="1:4">
      <c r="A84" t="s">
        <v>8</v>
      </c>
      <c r="B84" t="s">
        <v>76</v>
      </c>
      <c r="C84" t="s">
        <v>50</v>
      </c>
      <c r="D84" s="1">
        <v>94.5</v>
      </c>
    </row>
    <row r="85" spans="1:4">
      <c r="A85" t="s">
        <v>9</v>
      </c>
      <c r="B85" t="s">
        <v>76</v>
      </c>
      <c r="C85" t="s">
        <v>50</v>
      </c>
      <c r="D85" s="1">
        <v>60</v>
      </c>
    </row>
    <row r="86" spans="1:4">
      <c r="A86" t="s">
        <v>10</v>
      </c>
      <c r="B86" t="s">
        <v>76</v>
      </c>
      <c r="C86" t="s">
        <v>50</v>
      </c>
      <c r="D86" s="1">
        <v>62</v>
      </c>
    </row>
    <row r="87" spans="1:4">
      <c r="A87" t="s">
        <v>11</v>
      </c>
      <c r="B87" t="s">
        <v>76</v>
      </c>
      <c r="C87" t="s">
        <v>50</v>
      </c>
      <c r="D87" s="1">
        <v>6</v>
      </c>
    </row>
    <row r="88" spans="1:4">
      <c r="A88" t="s">
        <v>10</v>
      </c>
      <c r="B88" t="s">
        <v>76</v>
      </c>
      <c r="C88" t="s">
        <v>51</v>
      </c>
      <c r="D88" s="1">
        <v>5.75</v>
      </c>
    </row>
    <row r="89" spans="1:4">
      <c r="A89" t="s">
        <v>5</v>
      </c>
      <c r="B89" t="s">
        <v>76</v>
      </c>
      <c r="C89" t="s">
        <v>42</v>
      </c>
      <c r="D89" s="1">
        <v>18.75</v>
      </c>
    </row>
    <row r="90" spans="1:4">
      <c r="A90" t="s">
        <v>6</v>
      </c>
      <c r="B90" t="s">
        <v>76</v>
      </c>
      <c r="C90" t="s">
        <v>42</v>
      </c>
      <c r="D90" s="1">
        <v>135.625</v>
      </c>
    </row>
    <row r="91" spans="1:4">
      <c r="A91" t="s">
        <v>4</v>
      </c>
      <c r="B91" t="s">
        <v>76</v>
      </c>
      <c r="C91" t="s">
        <v>52</v>
      </c>
      <c r="D91" s="1">
        <v>43.875</v>
      </c>
    </row>
    <row r="92" spans="1:4">
      <c r="A92" t="s">
        <v>6</v>
      </c>
      <c r="B92" t="s">
        <v>76</v>
      </c>
      <c r="C92" t="s">
        <v>52</v>
      </c>
      <c r="D92" s="1">
        <v>3.125</v>
      </c>
    </row>
    <row r="93" spans="1:4">
      <c r="A93" t="s">
        <v>7</v>
      </c>
      <c r="B93" t="s">
        <v>76</v>
      </c>
      <c r="C93" t="s">
        <v>52</v>
      </c>
      <c r="D93" s="1">
        <v>152.125</v>
      </c>
    </row>
    <row r="94" spans="1:4">
      <c r="A94" t="s">
        <v>8</v>
      </c>
      <c r="B94" t="s">
        <v>76</v>
      </c>
      <c r="C94" t="s">
        <v>52</v>
      </c>
      <c r="D94" s="1">
        <v>92.270071512499996</v>
      </c>
    </row>
    <row r="95" spans="1:4">
      <c r="A95" t="s">
        <v>12</v>
      </c>
      <c r="B95" t="s">
        <v>76</v>
      </c>
      <c r="C95" t="s">
        <v>52</v>
      </c>
      <c r="D95" s="1">
        <v>44.420026424999996</v>
      </c>
    </row>
    <row r="96" spans="1:4">
      <c r="A96" t="s">
        <v>11</v>
      </c>
      <c r="B96" t="s">
        <v>76</v>
      </c>
      <c r="C96" t="s">
        <v>52</v>
      </c>
      <c r="D96" s="1">
        <v>4.75</v>
      </c>
    </row>
    <row r="97" spans="1:4">
      <c r="A97" t="s">
        <v>15</v>
      </c>
      <c r="B97" t="s">
        <v>76</v>
      </c>
      <c r="C97" t="s">
        <v>52</v>
      </c>
      <c r="D97" s="1">
        <v>6.25</v>
      </c>
    </row>
    <row r="98" spans="1:4">
      <c r="A98" t="s">
        <v>16</v>
      </c>
      <c r="B98" t="s">
        <v>76</v>
      </c>
      <c r="C98" t="s">
        <v>52</v>
      </c>
      <c r="D98" s="1">
        <v>47.830727212499994</v>
      </c>
    </row>
    <row r="99" spans="1:4">
      <c r="A99" t="s">
        <v>17</v>
      </c>
      <c r="B99" t="s">
        <v>76</v>
      </c>
      <c r="C99" t="s">
        <v>52</v>
      </c>
      <c r="D99" s="1">
        <v>5.75</v>
      </c>
    </row>
    <row r="100" spans="1:4">
      <c r="A100" t="s">
        <v>20</v>
      </c>
      <c r="B100" t="s">
        <v>76</v>
      </c>
      <c r="C100" t="s">
        <v>52</v>
      </c>
      <c r="D100" s="1">
        <v>4.5</v>
      </c>
    </row>
    <row r="101" spans="1:4">
      <c r="A101" t="s">
        <v>4</v>
      </c>
      <c r="B101" t="s">
        <v>76</v>
      </c>
      <c r="C101" t="s">
        <v>53</v>
      </c>
      <c r="D101" s="1">
        <v>584.25</v>
      </c>
    </row>
    <row r="102" spans="1:4">
      <c r="A102" t="s">
        <v>6</v>
      </c>
      <c r="B102" t="s">
        <v>76</v>
      </c>
      <c r="C102" t="s">
        <v>53</v>
      </c>
      <c r="D102" s="1">
        <v>11.25</v>
      </c>
    </row>
    <row r="103" spans="1:4">
      <c r="A103" t="s">
        <v>7</v>
      </c>
      <c r="B103" t="s">
        <v>76</v>
      </c>
      <c r="C103" t="s">
        <v>53</v>
      </c>
      <c r="D103" s="1">
        <v>1207.5</v>
      </c>
    </row>
    <row r="104" spans="1:4">
      <c r="A104" t="s">
        <v>8</v>
      </c>
      <c r="B104" t="s">
        <v>76</v>
      </c>
      <c r="C104" t="s">
        <v>53</v>
      </c>
      <c r="D104" s="1">
        <v>60</v>
      </c>
    </row>
    <row r="105" spans="1:4">
      <c r="A105" t="s">
        <v>12</v>
      </c>
      <c r="B105" t="s">
        <v>76</v>
      </c>
      <c r="C105" t="s">
        <v>53</v>
      </c>
      <c r="D105" s="1">
        <v>15</v>
      </c>
    </row>
    <row r="106" spans="1:4">
      <c r="A106" t="s">
        <v>11</v>
      </c>
      <c r="B106" t="s">
        <v>76</v>
      </c>
      <c r="C106" t="s">
        <v>53</v>
      </c>
      <c r="D106" s="1">
        <v>18</v>
      </c>
    </row>
    <row r="107" spans="1:4">
      <c r="A107" t="s">
        <v>14</v>
      </c>
      <c r="B107" t="s">
        <v>76</v>
      </c>
      <c r="C107" t="s">
        <v>53</v>
      </c>
      <c r="D107" s="1">
        <v>36.625</v>
      </c>
    </row>
    <row r="108" spans="1:4">
      <c r="A108" t="s">
        <v>15</v>
      </c>
      <c r="B108" t="s">
        <v>76</v>
      </c>
      <c r="C108" t="s">
        <v>53</v>
      </c>
      <c r="D108" s="1">
        <v>6.25</v>
      </c>
    </row>
    <row r="109" spans="1:4">
      <c r="A109" t="s">
        <v>16</v>
      </c>
      <c r="B109" t="s">
        <v>76</v>
      </c>
      <c r="C109" t="s">
        <v>53</v>
      </c>
      <c r="D109" s="1">
        <v>60</v>
      </c>
    </row>
    <row r="110" spans="1:4">
      <c r="A110" t="s">
        <v>17</v>
      </c>
      <c r="B110" t="s">
        <v>76</v>
      </c>
      <c r="C110" t="s">
        <v>53</v>
      </c>
      <c r="D110" s="1">
        <v>51.75</v>
      </c>
    </row>
    <row r="111" spans="1:4">
      <c r="A111" t="s">
        <v>18</v>
      </c>
      <c r="B111" t="s">
        <v>76</v>
      </c>
      <c r="C111" t="s">
        <v>53</v>
      </c>
      <c r="D111" s="1">
        <v>258.75</v>
      </c>
    </row>
    <row r="112" spans="1:4">
      <c r="A112" t="s">
        <v>20</v>
      </c>
      <c r="B112" t="s">
        <v>76</v>
      </c>
      <c r="C112" t="s">
        <v>53</v>
      </c>
      <c r="D112" s="1">
        <v>34.5</v>
      </c>
    </row>
    <row r="113" spans="1:4">
      <c r="A113" t="s">
        <v>4</v>
      </c>
      <c r="B113" t="s">
        <v>76</v>
      </c>
      <c r="C113" t="s">
        <v>54</v>
      </c>
      <c r="D113" s="1">
        <v>601.50000381250004</v>
      </c>
    </row>
    <row r="114" spans="1:4">
      <c r="A114" t="s">
        <v>6</v>
      </c>
      <c r="B114" t="s">
        <v>76</v>
      </c>
      <c r="C114" t="s">
        <v>54</v>
      </c>
      <c r="D114" s="1">
        <v>15</v>
      </c>
    </row>
    <row r="115" spans="1:4">
      <c r="A115" t="s">
        <v>8</v>
      </c>
      <c r="B115" t="s">
        <v>76</v>
      </c>
      <c r="C115" t="s">
        <v>54</v>
      </c>
      <c r="D115" s="1">
        <v>0.875</v>
      </c>
    </row>
    <row r="116" spans="1:4">
      <c r="A116" t="s">
        <v>9</v>
      </c>
      <c r="B116" t="s">
        <v>76</v>
      </c>
      <c r="C116" t="s">
        <v>54</v>
      </c>
      <c r="D116" s="1">
        <v>6</v>
      </c>
    </row>
    <row r="117" spans="1:4">
      <c r="A117" t="s">
        <v>12</v>
      </c>
      <c r="B117" t="s">
        <v>76</v>
      </c>
      <c r="C117" t="s">
        <v>54</v>
      </c>
      <c r="D117" s="1">
        <v>0.25</v>
      </c>
    </row>
    <row r="118" spans="1:4">
      <c r="A118" t="s">
        <v>13</v>
      </c>
      <c r="B118" t="s">
        <v>76</v>
      </c>
      <c r="C118" t="s">
        <v>54</v>
      </c>
      <c r="D118" s="1">
        <v>9.125</v>
      </c>
    </row>
    <row r="119" spans="1:4">
      <c r="A119" t="s">
        <v>14</v>
      </c>
      <c r="B119" t="s">
        <v>76</v>
      </c>
      <c r="C119" t="s">
        <v>54</v>
      </c>
      <c r="D119" s="1">
        <v>19.75</v>
      </c>
    </row>
    <row r="120" spans="1:4">
      <c r="A120" t="s">
        <v>16</v>
      </c>
      <c r="B120" t="s">
        <v>76</v>
      </c>
      <c r="C120" t="s">
        <v>54</v>
      </c>
      <c r="D120" s="1">
        <v>2.625</v>
      </c>
    </row>
    <row r="121" spans="1:4">
      <c r="A121" t="s">
        <v>17</v>
      </c>
      <c r="B121" t="s">
        <v>76</v>
      </c>
      <c r="C121" t="s">
        <v>54</v>
      </c>
      <c r="D121" s="1">
        <v>1</v>
      </c>
    </row>
    <row r="122" spans="1:4">
      <c r="A122" t="s">
        <v>19</v>
      </c>
      <c r="B122" t="s">
        <v>76</v>
      </c>
      <c r="C122" t="s">
        <v>54</v>
      </c>
      <c r="D122" s="1">
        <v>15</v>
      </c>
    </row>
    <row r="123" spans="1:4">
      <c r="A123" t="s">
        <v>4</v>
      </c>
      <c r="B123" t="s">
        <v>76</v>
      </c>
      <c r="C123" t="s">
        <v>55</v>
      </c>
      <c r="D123" s="1">
        <v>1015.6250114500001</v>
      </c>
    </row>
    <row r="124" spans="1:4">
      <c r="A124" t="s">
        <v>6</v>
      </c>
      <c r="B124" t="s">
        <v>76</v>
      </c>
      <c r="C124" t="s">
        <v>55</v>
      </c>
      <c r="D124" s="1">
        <v>21.25</v>
      </c>
    </row>
    <row r="125" spans="1:4">
      <c r="A125" t="s">
        <v>10</v>
      </c>
      <c r="B125" t="s">
        <v>76</v>
      </c>
      <c r="C125" t="s">
        <v>55</v>
      </c>
      <c r="D125" s="1">
        <v>18.75</v>
      </c>
    </row>
    <row r="126" spans="1:4">
      <c r="A126" t="s">
        <v>11</v>
      </c>
      <c r="B126" t="s">
        <v>76</v>
      </c>
      <c r="C126" t="s">
        <v>55</v>
      </c>
      <c r="D126" s="1">
        <v>11.625</v>
      </c>
    </row>
    <row r="127" spans="1:4">
      <c r="A127" t="s">
        <v>14</v>
      </c>
      <c r="B127" t="s">
        <v>76</v>
      </c>
      <c r="C127" t="s">
        <v>55</v>
      </c>
      <c r="D127" s="1">
        <v>48.75</v>
      </c>
    </row>
    <row r="128" spans="1:4">
      <c r="A128" t="s">
        <v>5</v>
      </c>
      <c r="B128" t="s">
        <v>76</v>
      </c>
      <c r="C128" t="s">
        <v>46</v>
      </c>
      <c r="D128" s="1">
        <v>72</v>
      </c>
    </row>
    <row r="129" spans="1:4">
      <c r="A129" t="s">
        <v>6</v>
      </c>
      <c r="B129" t="s">
        <v>76</v>
      </c>
      <c r="C129" t="s">
        <v>46</v>
      </c>
      <c r="D129" s="1">
        <v>100</v>
      </c>
    </row>
    <row r="130" spans="1:4">
      <c r="A130" t="s">
        <v>4</v>
      </c>
      <c r="B130" t="s">
        <v>76</v>
      </c>
      <c r="C130" t="s">
        <v>56</v>
      </c>
      <c r="D130" s="1">
        <v>2</v>
      </c>
    </row>
    <row r="131" spans="1:4">
      <c r="A131" t="s">
        <v>5</v>
      </c>
      <c r="B131" t="s">
        <v>76</v>
      </c>
      <c r="C131" t="s">
        <v>56</v>
      </c>
      <c r="D131" s="1">
        <v>113.625</v>
      </c>
    </row>
    <row r="132" spans="1:4">
      <c r="A132" t="s">
        <v>6</v>
      </c>
      <c r="B132" t="s">
        <v>76</v>
      </c>
      <c r="C132" t="s">
        <v>56</v>
      </c>
      <c r="D132" s="1">
        <v>85</v>
      </c>
    </row>
    <row r="133" spans="1:4">
      <c r="A133" t="s">
        <v>8</v>
      </c>
      <c r="B133" t="s">
        <v>76</v>
      </c>
      <c r="C133" t="s">
        <v>56</v>
      </c>
      <c r="D133" s="1">
        <v>1</v>
      </c>
    </row>
    <row r="134" spans="1:4">
      <c r="A134" t="s">
        <v>9</v>
      </c>
      <c r="B134" t="s">
        <v>76</v>
      </c>
      <c r="C134" t="s">
        <v>56</v>
      </c>
      <c r="D134" s="1">
        <v>18.375</v>
      </c>
    </row>
    <row r="135" spans="1:4">
      <c r="A135" t="s">
        <v>10</v>
      </c>
      <c r="B135" t="s">
        <v>76</v>
      </c>
      <c r="C135" t="s">
        <v>56</v>
      </c>
      <c r="D135" s="1">
        <v>12.5</v>
      </c>
    </row>
    <row r="136" spans="1:4">
      <c r="A136" t="s">
        <v>11</v>
      </c>
      <c r="B136" t="s">
        <v>76</v>
      </c>
      <c r="C136" t="s">
        <v>56</v>
      </c>
      <c r="D136" s="1">
        <v>3.5</v>
      </c>
    </row>
    <row r="137" spans="1:4">
      <c r="A137" t="s">
        <v>15</v>
      </c>
      <c r="B137" t="s">
        <v>76</v>
      </c>
      <c r="C137" t="s">
        <v>56</v>
      </c>
      <c r="D137" s="1">
        <v>65</v>
      </c>
    </row>
    <row r="138" spans="1:4">
      <c r="A138" t="s">
        <v>16</v>
      </c>
      <c r="B138" t="s">
        <v>76</v>
      </c>
      <c r="C138" t="s">
        <v>56</v>
      </c>
      <c r="D138" s="1">
        <v>1.25</v>
      </c>
    </row>
    <row r="139" spans="1:4">
      <c r="A139" t="s">
        <v>4</v>
      </c>
      <c r="B139" t="s">
        <v>76</v>
      </c>
      <c r="C139" t="s">
        <v>57</v>
      </c>
      <c r="D139" s="1">
        <v>915</v>
      </c>
    </row>
    <row r="140" spans="1:4">
      <c r="A140" t="s">
        <v>5</v>
      </c>
      <c r="B140" t="s">
        <v>76</v>
      </c>
      <c r="C140" t="s">
        <v>57</v>
      </c>
      <c r="D140" s="1">
        <v>432.5</v>
      </c>
    </row>
    <row r="141" spans="1:4">
      <c r="A141" t="s">
        <v>6</v>
      </c>
      <c r="B141" t="s">
        <v>76</v>
      </c>
      <c r="C141" t="s">
        <v>57</v>
      </c>
      <c r="D141" s="1">
        <v>559.375</v>
      </c>
    </row>
    <row r="142" spans="1:4">
      <c r="A142" t="s">
        <v>7</v>
      </c>
      <c r="B142" t="s">
        <v>76</v>
      </c>
      <c r="C142" t="s">
        <v>57</v>
      </c>
      <c r="D142" s="1">
        <v>726.9375</v>
      </c>
    </row>
    <row r="143" spans="1:4">
      <c r="A143" t="s">
        <v>8</v>
      </c>
      <c r="B143" t="s">
        <v>76</v>
      </c>
      <c r="C143" t="s">
        <v>57</v>
      </c>
      <c r="D143" s="1">
        <v>263.875</v>
      </c>
    </row>
    <row r="144" spans="1:4">
      <c r="A144" t="s">
        <v>9</v>
      </c>
      <c r="B144" t="s">
        <v>76</v>
      </c>
      <c r="C144" t="s">
        <v>57</v>
      </c>
      <c r="D144" s="1">
        <v>2.5</v>
      </c>
    </row>
    <row r="145" spans="1:4">
      <c r="A145" t="s">
        <v>10</v>
      </c>
      <c r="B145" t="s">
        <v>76</v>
      </c>
      <c r="C145" t="s">
        <v>57</v>
      </c>
      <c r="D145" s="1">
        <v>51.25</v>
      </c>
    </row>
    <row r="146" spans="1:4">
      <c r="A146" t="s">
        <v>11</v>
      </c>
      <c r="B146" t="s">
        <v>76</v>
      </c>
      <c r="C146" t="s">
        <v>57</v>
      </c>
      <c r="D146" s="1">
        <v>11.875</v>
      </c>
    </row>
    <row r="147" spans="1:4">
      <c r="A147" t="s">
        <v>15</v>
      </c>
      <c r="B147" t="s">
        <v>76</v>
      </c>
      <c r="C147" t="s">
        <v>57</v>
      </c>
      <c r="D147" s="1">
        <v>240</v>
      </c>
    </row>
    <row r="148" spans="1:4">
      <c r="A148" t="s">
        <v>16</v>
      </c>
      <c r="B148" t="s">
        <v>76</v>
      </c>
      <c r="C148" t="s">
        <v>57</v>
      </c>
      <c r="D148" s="1">
        <v>101.3125</v>
      </c>
    </row>
    <row r="149" spans="1:4">
      <c r="A149" t="s">
        <v>17</v>
      </c>
      <c r="B149" t="s">
        <v>76</v>
      </c>
      <c r="C149" t="s">
        <v>57</v>
      </c>
      <c r="D149" s="1">
        <v>55</v>
      </c>
    </row>
    <row r="150" spans="1:4">
      <c r="A150" t="s">
        <v>18</v>
      </c>
      <c r="B150" t="s">
        <v>76</v>
      </c>
      <c r="C150" t="s">
        <v>57</v>
      </c>
      <c r="D150" s="1">
        <v>2.3125</v>
      </c>
    </row>
    <row r="151" spans="1:4">
      <c r="A151" t="s">
        <v>4</v>
      </c>
      <c r="B151" t="s">
        <v>76</v>
      </c>
      <c r="C151" t="s">
        <v>58</v>
      </c>
      <c r="D151" s="1">
        <v>345</v>
      </c>
    </row>
    <row r="152" spans="1:4">
      <c r="A152" t="s">
        <v>5</v>
      </c>
      <c r="B152" t="s">
        <v>76</v>
      </c>
      <c r="C152" t="s">
        <v>58</v>
      </c>
      <c r="D152" s="1">
        <v>630.625</v>
      </c>
    </row>
    <row r="153" spans="1:4">
      <c r="A153" t="s">
        <v>6</v>
      </c>
      <c r="B153" t="s">
        <v>76</v>
      </c>
      <c r="C153" t="s">
        <v>58</v>
      </c>
      <c r="D153" s="1">
        <v>312.5</v>
      </c>
    </row>
    <row r="154" spans="1:4">
      <c r="A154" t="s">
        <v>9</v>
      </c>
      <c r="B154" t="s">
        <v>76</v>
      </c>
      <c r="C154" t="s">
        <v>58</v>
      </c>
      <c r="D154" s="1">
        <v>4.875</v>
      </c>
    </row>
    <row r="155" spans="1:4">
      <c r="A155" t="s">
        <v>10</v>
      </c>
      <c r="B155" t="s">
        <v>76</v>
      </c>
      <c r="C155" t="s">
        <v>58</v>
      </c>
      <c r="D155" s="1">
        <v>35</v>
      </c>
    </row>
    <row r="156" spans="1:4">
      <c r="A156" t="s">
        <v>11</v>
      </c>
      <c r="B156" t="s">
        <v>76</v>
      </c>
      <c r="C156" t="s">
        <v>58</v>
      </c>
      <c r="D156" s="1">
        <v>14.75</v>
      </c>
    </row>
    <row r="157" spans="1:4">
      <c r="A157" t="s">
        <v>14</v>
      </c>
      <c r="B157" t="s">
        <v>76</v>
      </c>
      <c r="C157" t="s">
        <v>58</v>
      </c>
      <c r="D157" s="1">
        <v>115</v>
      </c>
    </row>
    <row r="158" spans="1:4">
      <c r="A158" t="s">
        <v>9</v>
      </c>
      <c r="B158" t="s">
        <v>76</v>
      </c>
      <c r="C158" t="s">
        <v>59</v>
      </c>
      <c r="D158" s="1">
        <v>28.5</v>
      </c>
    </row>
    <row r="159" spans="1:4">
      <c r="A159" t="s">
        <v>10</v>
      </c>
      <c r="B159" t="s">
        <v>76</v>
      </c>
      <c r="C159" t="s">
        <v>59</v>
      </c>
      <c r="D159" s="1">
        <v>37</v>
      </c>
    </row>
    <row r="160" spans="1:4">
      <c r="A160" t="s">
        <v>11</v>
      </c>
      <c r="B160" t="s">
        <v>76</v>
      </c>
      <c r="C160" t="s">
        <v>59</v>
      </c>
      <c r="D160" s="1">
        <v>13.75</v>
      </c>
    </row>
    <row r="161" spans="1:4">
      <c r="A161" t="s">
        <v>7</v>
      </c>
      <c r="B161" t="s">
        <v>76</v>
      </c>
      <c r="C161" t="s">
        <v>60</v>
      </c>
      <c r="D161" s="1">
        <v>356.25</v>
      </c>
    </row>
    <row r="162" spans="1:4">
      <c r="A162" t="s">
        <v>13</v>
      </c>
      <c r="B162" t="s">
        <v>76</v>
      </c>
      <c r="C162" t="s">
        <v>60</v>
      </c>
      <c r="D162" s="1">
        <v>1364.5</v>
      </c>
    </row>
    <row r="163" spans="1:4">
      <c r="A163" t="s">
        <v>6</v>
      </c>
      <c r="B163" t="s">
        <v>76</v>
      </c>
      <c r="C163" t="s">
        <v>68</v>
      </c>
      <c r="D163" s="1">
        <v>35</v>
      </c>
    </row>
    <row r="164" spans="1:4">
      <c r="A164" t="s">
        <v>7</v>
      </c>
      <c r="B164" t="s">
        <v>76</v>
      </c>
      <c r="C164" t="s">
        <v>68</v>
      </c>
      <c r="D164" s="1">
        <v>500.00001524999999</v>
      </c>
    </row>
    <row r="165" spans="1:4">
      <c r="A165" t="s">
        <v>8</v>
      </c>
      <c r="B165" t="s">
        <v>76</v>
      </c>
      <c r="C165" t="s">
        <v>68</v>
      </c>
      <c r="D165" s="1">
        <v>123.43750770000001</v>
      </c>
    </row>
    <row r="166" spans="1:4">
      <c r="A166" t="s">
        <v>12</v>
      </c>
      <c r="B166" t="s">
        <v>76</v>
      </c>
      <c r="C166" t="s">
        <v>68</v>
      </c>
      <c r="D166" s="1">
        <v>370.3125</v>
      </c>
    </row>
    <row r="167" spans="1:4">
      <c r="A167" t="s">
        <v>13</v>
      </c>
      <c r="B167" t="s">
        <v>76</v>
      </c>
      <c r="C167" t="s">
        <v>68</v>
      </c>
      <c r="D167" s="1">
        <v>731.25</v>
      </c>
    </row>
    <row r="168" spans="1:4">
      <c r="A168" t="s">
        <v>15</v>
      </c>
      <c r="B168" t="s">
        <v>76</v>
      </c>
      <c r="C168" t="s">
        <v>68</v>
      </c>
      <c r="D168" s="1">
        <v>50</v>
      </c>
    </row>
    <row r="169" spans="1:4">
      <c r="A169" t="s">
        <v>4</v>
      </c>
      <c r="B169" t="s">
        <v>76</v>
      </c>
      <c r="C169" t="s">
        <v>62</v>
      </c>
      <c r="D169" s="1">
        <v>3201.4999923750001</v>
      </c>
    </row>
    <row r="170" spans="1:4">
      <c r="A170" t="s">
        <v>6</v>
      </c>
      <c r="B170" t="s">
        <v>76</v>
      </c>
      <c r="C170" t="s">
        <v>62</v>
      </c>
      <c r="D170" s="1">
        <v>22.5</v>
      </c>
    </row>
    <row r="171" spans="1:4">
      <c r="A171" t="s">
        <v>7</v>
      </c>
      <c r="B171" t="s">
        <v>76</v>
      </c>
      <c r="C171" t="s">
        <v>62</v>
      </c>
      <c r="D171" s="1">
        <v>120.01016522500001</v>
      </c>
    </row>
    <row r="172" spans="1:4">
      <c r="A172" t="s">
        <v>8</v>
      </c>
      <c r="B172" t="s">
        <v>76</v>
      </c>
      <c r="C172" t="s">
        <v>62</v>
      </c>
      <c r="D172" s="1">
        <v>142.51207161249997</v>
      </c>
    </row>
    <row r="173" spans="1:4">
      <c r="A173" t="s">
        <v>10</v>
      </c>
      <c r="B173" t="s">
        <v>76</v>
      </c>
      <c r="C173" t="s">
        <v>62</v>
      </c>
      <c r="D173" s="1">
        <v>60</v>
      </c>
    </row>
    <row r="174" spans="1:4">
      <c r="A174" t="s">
        <v>12</v>
      </c>
      <c r="B174" t="s">
        <v>76</v>
      </c>
      <c r="C174" t="s">
        <v>62</v>
      </c>
      <c r="D174" s="1">
        <v>30.002541062499997</v>
      </c>
    </row>
    <row r="175" spans="1:4">
      <c r="A175" t="s">
        <v>11</v>
      </c>
      <c r="B175" t="s">
        <v>76</v>
      </c>
      <c r="C175" t="s">
        <v>62</v>
      </c>
      <c r="D175" s="1">
        <v>24</v>
      </c>
    </row>
    <row r="176" spans="1:4">
      <c r="A176" t="s">
        <v>15</v>
      </c>
      <c r="B176" t="s">
        <v>76</v>
      </c>
      <c r="C176" t="s">
        <v>62</v>
      </c>
      <c r="D176" s="1">
        <v>15</v>
      </c>
    </row>
    <row r="177" spans="1:4">
      <c r="A177" t="s">
        <v>16</v>
      </c>
      <c r="B177" t="s">
        <v>76</v>
      </c>
      <c r="C177" t="s">
        <v>62</v>
      </c>
      <c r="D177" s="1">
        <v>30.00254035</v>
      </c>
    </row>
    <row r="178" spans="1:4">
      <c r="A178" t="s">
        <v>18</v>
      </c>
      <c r="B178" t="s">
        <v>76</v>
      </c>
      <c r="C178" t="s">
        <v>62</v>
      </c>
      <c r="D178" s="1">
        <v>7.5006350249999993</v>
      </c>
    </row>
    <row r="179" spans="1:4">
      <c r="A179" t="s">
        <v>4</v>
      </c>
      <c r="B179" t="s">
        <v>76</v>
      </c>
      <c r="C179" t="s">
        <v>63</v>
      </c>
      <c r="D179" s="1">
        <v>300.1499996</v>
      </c>
    </row>
    <row r="180" spans="1:4">
      <c r="A180" t="s">
        <v>5</v>
      </c>
      <c r="B180" t="s">
        <v>76</v>
      </c>
      <c r="C180" t="s">
        <v>63</v>
      </c>
      <c r="D180" s="1">
        <v>350</v>
      </c>
    </row>
    <row r="181" spans="1:4">
      <c r="A181" t="s">
        <v>6</v>
      </c>
      <c r="B181" t="s">
        <v>76</v>
      </c>
      <c r="C181" t="s">
        <v>63</v>
      </c>
      <c r="D181" s="1">
        <v>688.5</v>
      </c>
    </row>
    <row r="182" spans="1:4">
      <c r="A182" t="s">
        <v>7</v>
      </c>
      <c r="B182" t="s">
        <v>76</v>
      </c>
      <c r="C182" t="s">
        <v>63</v>
      </c>
      <c r="D182" s="1">
        <v>13.8888893125</v>
      </c>
    </row>
    <row r="183" spans="1:4">
      <c r="A183" t="s">
        <v>14</v>
      </c>
      <c r="B183" t="s">
        <v>76</v>
      </c>
      <c r="C183" t="s">
        <v>63</v>
      </c>
      <c r="D183" s="1">
        <v>300.1499996</v>
      </c>
    </row>
    <row r="184" spans="1:4">
      <c r="A184" t="s">
        <v>15</v>
      </c>
      <c r="B184" t="s">
        <v>76</v>
      </c>
      <c r="C184" t="s">
        <v>63</v>
      </c>
      <c r="D184" s="1">
        <v>381</v>
      </c>
    </row>
    <row r="185" spans="1:4">
      <c r="A185" t="s">
        <v>18</v>
      </c>
      <c r="B185" t="s">
        <v>76</v>
      </c>
      <c r="C185" t="s">
        <v>63</v>
      </c>
      <c r="D185" s="1">
        <v>221.66666793749999</v>
      </c>
    </row>
    <row r="186" spans="1:4">
      <c r="A186" t="s">
        <v>4</v>
      </c>
      <c r="B186" t="s">
        <v>76</v>
      </c>
      <c r="C186" t="s">
        <v>64</v>
      </c>
      <c r="D186" s="1">
        <v>134</v>
      </c>
    </row>
    <row r="187" spans="1:4">
      <c r="A187" t="s">
        <v>7</v>
      </c>
      <c r="B187" t="s">
        <v>76</v>
      </c>
      <c r="C187" t="s">
        <v>64</v>
      </c>
      <c r="D187" s="1">
        <v>22.125</v>
      </c>
    </row>
    <row r="188" spans="1:4">
      <c r="A188" t="s">
        <v>8</v>
      </c>
      <c r="B188" t="s">
        <v>76</v>
      </c>
      <c r="C188" t="s">
        <v>64</v>
      </c>
      <c r="D188" s="1">
        <v>13.9375</v>
      </c>
    </row>
    <row r="189" spans="1:4">
      <c r="A189" t="s">
        <v>12</v>
      </c>
      <c r="B189" t="s">
        <v>76</v>
      </c>
      <c r="C189" t="s">
        <v>64</v>
      </c>
      <c r="D189" s="1">
        <v>24.6875</v>
      </c>
    </row>
    <row r="190" spans="1:4">
      <c r="A190" t="s">
        <v>13</v>
      </c>
      <c r="B190" t="s">
        <v>76</v>
      </c>
      <c r="C190" t="s">
        <v>64</v>
      </c>
      <c r="D190" s="1">
        <v>15.75</v>
      </c>
    </row>
    <row r="191" spans="1:4">
      <c r="A191" t="s">
        <v>16</v>
      </c>
      <c r="B191" t="s">
        <v>76</v>
      </c>
      <c r="C191" t="s">
        <v>64</v>
      </c>
      <c r="D191" s="1">
        <v>65.88749981250001</v>
      </c>
    </row>
    <row r="192" spans="1:4">
      <c r="A192" t="s">
        <v>4</v>
      </c>
      <c r="B192" t="s">
        <v>76</v>
      </c>
      <c r="C192" t="s">
        <v>65</v>
      </c>
      <c r="D192" s="1">
        <v>30</v>
      </c>
    </row>
    <row r="193" spans="1:4">
      <c r="A193" t="s">
        <v>6</v>
      </c>
      <c r="B193" t="s">
        <v>76</v>
      </c>
      <c r="C193" t="s">
        <v>65</v>
      </c>
      <c r="D193" s="1">
        <v>3.125</v>
      </c>
    </row>
    <row r="194" spans="1:4">
      <c r="A194" t="s">
        <v>9</v>
      </c>
      <c r="B194" t="s">
        <v>76</v>
      </c>
      <c r="C194" t="s">
        <v>65</v>
      </c>
      <c r="D194" s="1">
        <v>3</v>
      </c>
    </row>
    <row r="195" spans="1:4">
      <c r="A195" t="s">
        <v>10</v>
      </c>
      <c r="B195" t="s">
        <v>76</v>
      </c>
      <c r="C195" t="s">
        <v>65</v>
      </c>
      <c r="D195" s="1">
        <v>5.5</v>
      </c>
    </row>
    <row r="196" spans="1:4">
      <c r="A196" t="s">
        <v>11</v>
      </c>
      <c r="B196" t="s">
        <v>76</v>
      </c>
      <c r="C196" t="s">
        <v>65</v>
      </c>
      <c r="D196" s="1">
        <v>1.25</v>
      </c>
    </row>
    <row r="197" spans="1:4">
      <c r="A197" t="s">
        <v>15</v>
      </c>
      <c r="B197" t="s">
        <v>76</v>
      </c>
      <c r="C197" t="s">
        <v>65</v>
      </c>
      <c r="D197" s="1">
        <v>1.25</v>
      </c>
    </row>
    <row r="198" spans="1:4">
      <c r="A198" t="s">
        <v>4</v>
      </c>
      <c r="B198" t="s">
        <v>76</v>
      </c>
      <c r="C198" t="s">
        <v>66</v>
      </c>
      <c r="D198" s="1">
        <v>267.72499847500001</v>
      </c>
    </row>
    <row r="199" spans="1:4">
      <c r="A199" t="s">
        <v>5</v>
      </c>
      <c r="B199" t="s">
        <v>76</v>
      </c>
      <c r="C199" t="s">
        <v>66</v>
      </c>
      <c r="D199" s="1">
        <v>82.5</v>
      </c>
    </row>
    <row r="200" spans="1:4">
      <c r="A200" t="s">
        <v>6</v>
      </c>
      <c r="B200" t="s">
        <v>76</v>
      </c>
      <c r="C200" t="s">
        <v>66</v>
      </c>
      <c r="D200" s="1">
        <v>83.75</v>
      </c>
    </row>
    <row r="201" spans="1:4">
      <c r="A201" t="s">
        <v>8</v>
      </c>
      <c r="B201" t="s">
        <v>76</v>
      </c>
      <c r="C201" t="s">
        <v>66</v>
      </c>
      <c r="D201" s="1">
        <v>41.375</v>
      </c>
    </row>
    <row r="202" spans="1:4">
      <c r="A202" t="s">
        <v>9</v>
      </c>
      <c r="B202" t="s">
        <v>76</v>
      </c>
      <c r="C202" t="s">
        <v>66</v>
      </c>
      <c r="D202" s="1">
        <v>1.25</v>
      </c>
    </row>
    <row r="203" spans="1:4">
      <c r="A203" t="s">
        <v>10</v>
      </c>
      <c r="B203" t="s">
        <v>76</v>
      </c>
      <c r="C203" t="s">
        <v>66</v>
      </c>
      <c r="D203" s="1">
        <v>26.875</v>
      </c>
    </row>
    <row r="204" spans="1:4">
      <c r="A204" t="s">
        <v>11</v>
      </c>
      <c r="B204" t="s">
        <v>76</v>
      </c>
      <c r="C204" t="s">
        <v>66</v>
      </c>
      <c r="D204" s="1">
        <v>6.25</v>
      </c>
    </row>
    <row r="205" spans="1:4">
      <c r="A205" t="s">
        <v>13</v>
      </c>
      <c r="B205" t="s">
        <v>76</v>
      </c>
      <c r="C205" t="s">
        <v>66</v>
      </c>
      <c r="D205" s="1">
        <v>77.75</v>
      </c>
    </row>
    <row r="206" spans="1:4">
      <c r="A206" t="s">
        <v>14</v>
      </c>
      <c r="B206" t="s">
        <v>76</v>
      </c>
      <c r="C206" t="s">
        <v>66</v>
      </c>
      <c r="D206" s="1">
        <v>6.4999998750000003</v>
      </c>
    </row>
    <row r="207" spans="1:4">
      <c r="A207" t="s">
        <v>15</v>
      </c>
      <c r="B207" t="s">
        <v>76</v>
      </c>
      <c r="C207" t="s">
        <v>66</v>
      </c>
      <c r="D207" s="1">
        <v>28.75</v>
      </c>
    </row>
    <row r="208" spans="1:4">
      <c r="A208" t="s">
        <v>16</v>
      </c>
      <c r="B208" t="s">
        <v>76</v>
      </c>
      <c r="C208" t="s">
        <v>66</v>
      </c>
      <c r="D208" s="1">
        <v>58</v>
      </c>
    </row>
    <row r="209" spans="1:4">
      <c r="A209" t="s">
        <v>5</v>
      </c>
      <c r="B209" t="s">
        <v>76</v>
      </c>
      <c r="C209" t="s">
        <v>67</v>
      </c>
      <c r="D209" s="1">
        <v>397.625</v>
      </c>
    </row>
    <row r="210" spans="1:4">
      <c r="A210" t="s">
        <v>6</v>
      </c>
      <c r="B210" t="s">
        <v>76</v>
      </c>
      <c r="C210" t="s">
        <v>67</v>
      </c>
      <c r="D210" s="1">
        <v>178.75</v>
      </c>
    </row>
    <row r="211" spans="1:4">
      <c r="A211" t="s">
        <v>4</v>
      </c>
      <c r="B211" t="s">
        <v>76</v>
      </c>
      <c r="C211" t="s">
        <v>69</v>
      </c>
      <c r="D211" s="1">
        <v>263.00000381249998</v>
      </c>
    </row>
    <row r="212" spans="1:4">
      <c r="A212" t="s">
        <v>5</v>
      </c>
      <c r="B212" t="s">
        <v>76</v>
      </c>
      <c r="C212" t="s">
        <v>69</v>
      </c>
      <c r="D212" s="1">
        <v>77.875</v>
      </c>
    </row>
    <row r="213" spans="1:4">
      <c r="A213" t="s">
        <v>6</v>
      </c>
      <c r="B213" t="s">
        <v>76</v>
      </c>
      <c r="C213" t="s">
        <v>69</v>
      </c>
      <c r="D213" s="1">
        <v>57.5</v>
      </c>
    </row>
    <row r="214" spans="1:4">
      <c r="A214" t="s">
        <v>8</v>
      </c>
      <c r="B214" t="s">
        <v>76</v>
      </c>
      <c r="C214" t="s">
        <v>69</v>
      </c>
      <c r="D214" s="1">
        <v>23.491667275000001</v>
      </c>
    </row>
    <row r="215" spans="1:4">
      <c r="A215" t="s">
        <v>9</v>
      </c>
      <c r="B215" t="s">
        <v>76</v>
      </c>
      <c r="C215" t="s">
        <v>69</v>
      </c>
      <c r="D215" s="1">
        <v>22.5</v>
      </c>
    </row>
    <row r="216" spans="1:4">
      <c r="A216" t="s">
        <v>10</v>
      </c>
      <c r="B216" t="s">
        <v>76</v>
      </c>
      <c r="C216" t="s">
        <v>69</v>
      </c>
      <c r="D216" s="1">
        <v>38.75</v>
      </c>
    </row>
    <row r="217" spans="1:4">
      <c r="A217" t="s">
        <v>11</v>
      </c>
      <c r="B217" t="s">
        <v>76</v>
      </c>
      <c r="C217" t="s">
        <v>69</v>
      </c>
      <c r="D217" s="1">
        <v>10.5</v>
      </c>
    </row>
    <row r="218" spans="1:4">
      <c r="A218" t="s">
        <v>13</v>
      </c>
      <c r="B218" t="s">
        <v>76</v>
      </c>
      <c r="C218" t="s">
        <v>69</v>
      </c>
      <c r="D218" s="1">
        <v>90.60000228749999</v>
      </c>
    </row>
    <row r="219" spans="1:4">
      <c r="A219" t="s">
        <v>14</v>
      </c>
      <c r="B219" t="s">
        <v>76</v>
      </c>
      <c r="C219" t="s">
        <v>69</v>
      </c>
      <c r="D219" s="1">
        <v>12.25</v>
      </c>
    </row>
    <row r="220" spans="1:4">
      <c r="A220" t="s">
        <v>15</v>
      </c>
      <c r="B220" t="s">
        <v>76</v>
      </c>
      <c r="C220" t="s">
        <v>69</v>
      </c>
      <c r="D220" s="1">
        <v>45</v>
      </c>
    </row>
    <row r="221" spans="1:4">
      <c r="A221" t="s">
        <v>16</v>
      </c>
      <c r="B221" t="s">
        <v>76</v>
      </c>
      <c r="C221" t="s">
        <v>69</v>
      </c>
      <c r="D221" s="1">
        <v>35.408331862500006</v>
      </c>
    </row>
    <row r="222" spans="1:4">
      <c r="A222" t="s">
        <v>19</v>
      </c>
      <c r="B222" t="s">
        <v>76</v>
      </c>
      <c r="C222" t="s">
        <v>69</v>
      </c>
      <c r="D222" s="1">
        <v>12.25</v>
      </c>
    </row>
    <row r="223" spans="1:4">
      <c r="A223" t="s">
        <v>20</v>
      </c>
      <c r="B223" t="s">
        <v>76</v>
      </c>
      <c r="C223" t="s">
        <v>69</v>
      </c>
      <c r="D223" s="1">
        <v>6</v>
      </c>
    </row>
    <row r="224" spans="1:4">
      <c r="A224" t="s">
        <v>5</v>
      </c>
      <c r="B224" t="s">
        <v>76</v>
      </c>
      <c r="C224" t="s">
        <v>70</v>
      </c>
      <c r="D224" s="1">
        <v>116.25</v>
      </c>
    </row>
    <row r="225" spans="1:4">
      <c r="A225" t="s">
        <v>6</v>
      </c>
      <c r="B225" t="s">
        <v>76</v>
      </c>
      <c r="C225" t="s">
        <v>70</v>
      </c>
      <c r="D225" s="1">
        <v>147.125</v>
      </c>
    </row>
    <row r="226" spans="1:4">
      <c r="A226" t="s">
        <v>9</v>
      </c>
      <c r="B226" t="s">
        <v>76</v>
      </c>
      <c r="C226" t="s">
        <v>70</v>
      </c>
      <c r="D226" s="1">
        <v>14</v>
      </c>
    </row>
    <row r="227" spans="1:4">
      <c r="A227" t="s">
        <v>10</v>
      </c>
      <c r="B227" t="s">
        <v>76</v>
      </c>
      <c r="C227" t="s">
        <v>70</v>
      </c>
      <c r="D227" s="1">
        <v>30.2749996125</v>
      </c>
    </row>
    <row r="228" spans="1:4">
      <c r="A228" t="s">
        <v>11</v>
      </c>
      <c r="B228" t="s">
        <v>76</v>
      </c>
      <c r="C228" t="s">
        <v>70</v>
      </c>
      <c r="D228" s="1">
        <v>9.8125</v>
      </c>
    </row>
    <row r="229" spans="1:4">
      <c r="A229" t="s">
        <v>15</v>
      </c>
      <c r="B229" t="s">
        <v>76</v>
      </c>
      <c r="C229" t="s">
        <v>70</v>
      </c>
      <c r="D229" s="1">
        <v>63.125</v>
      </c>
    </row>
    <row r="230" spans="1:4">
      <c r="A230" t="s">
        <v>4</v>
      </c>
      <c r="B230" t="s">
        <v>76</v>
      </c>
      <c r="C230" t="s">
        <v>61</v>
      </c>
      <c r="D230" s="1">
        <v>967.5</v>
      </c>
    </row>
    <row r="231" spans="1:4">
      <c r="A231" t="s">
        <v>6</v>
      </c>
      <c r="B231" t="s">
        <v>76</v>
      </c>
      <c r="C231" t="s">
        <v>61</v>
      </c>
      <c r="D231" s="1">
        <v>345</v>
      </c>
    </row>
    <row r="232" spans="1:4">
      <c r="A232" t="s">
        <v>14</v>
      </c>
      <c r="B232" t="s">
        <v>76</v>
      </c>
      <c r="C232" t="s">
        <v>61</v>
      </c>
      <c r="D232" s="1">
        <v>85</v>
      </c>
    </row>
    <row r="233" spans="1:4">
      <c r="A233" t="s">
        <v>19</v>
      </c>
      <c r="B233" t="s">
        <v>76</v>
      </c>
      <c r="C233" t="s">
        <v>61</v>
      </c>
      <c r="D233" s="1">
        <v>30</v>
      </c>
    </row>
    <row r="234" spans="1:4">
      <c r="A234" t="s">
        <v>5</v>
      </c>
      <c r="B234" t="s">
        <v>76</v>
      </c>
      <c r="C234" t="s">
        <v>71</v>
      </c>
      <c r="D234" s="1">
        <v>39.375</v>
      </c>
    </row>
    <row r="235" spans="1:4">
      <c r="A235" t="s">
        <v>6</v>
      </c>
      <c r="B235" t="s">
        <v>76</v>
      </c>
      <c r="C235" t="s">
        <v>71</v>
      </c>
      <c r="D235" s="1">
        <v>22.5</v>
      </c>
    </row>
    <row r="236" spans="1:4">
      <c r="A236" t="s">
        <v>15</v>
      </c>
      <c r="B236" t="s">
        <v>77</v>
      </c>
      <c r="C236" t="s">
        <v>78</v>
      </c>
      <c r="D236" s="1">
        <v>0</v>
      </c>
    </row>
    <row r="237" spans="1:4">
      <c r="A237" t="s">
        <v>6</v>
      </c>
      <c r="B237" t="s">
        <v>77</v>
      </c>
      <c r="C237" t="s">
        <v>79</v>
      </c>
      <c r="D237" s="1">
        <v>0</v>
      </c>
    </row>
    <row r="238" spans="1:4">
      <c r="A238" t="s">
        <v>5</v>
      </c>
      <c r="B238" t="s">
        <v>77</v>
      </c>
      <c r="C238" t="s">
        <v>80</v>
      </c>
      <c r="D238" s="1">
        <v>0</v>
      </c>
    </row>
    <row r="239" spans="1:4">
      <c r="A239" t="s">
        <v>9</v>
      </c>
      <c r="B239" t="s">
        <v>77</v>
      </c>
      <c r="C239" t="s">
        <v>81</v>
      </c>
      <c r="D239" s="1">
        <v>0</v>
      </c>
    </row>
    <row r="240" spans="1:4">
      <c r="A240" t="s">
        <v>10</v>
      </c>
      <c r="B240" t="s">
        <v>77</v>
      </c>
      <c r="C240" t="s">
        <v>82</v>
      </c>
      <c r="D240" s="1">
        <v>0</v>
      </c>
    </row>
    <row r="241" spans="1:4">
      <c r="A241" t="s">
        <v>11</v>
      </c>
      <c r="B241" t="s">
        <v>77</v>
      </c>
      <c r="C241" t="s">
        <v>83</v>
      </c>
      <c r="D241" s="1">
        <v>0</v>
      </c>
    </row>
    <row r="242" spans="1:4">
      <c r="A242" t="s">
        <v>8</v>
      </c>
      <c r="B242" t="s">
        <v>77</v>
      </c>
      <c r="C242" t="s">
        <v>84</v>
      </c>
      <c r="D242" s="1">
        <v>0</v>
      </c>
    </row>
    <row r="243" spans="1:4">
      <c r="A243" t="s">
        <v>16</v>
      </c>
      <c r="B243" t="s">
        <v>77</v>
      </c>
      <c r="C243" t="s">
        <v>85</v>
      </c>
      <c r="D243" s="1">
        <v>0</v>
      </c>
    </row>
    <row r="244" spans="1:4">
      <c r="A244" t="s">
        <v>12</v>
      </c>
      <c r="B244" t="s">
        <v>77</v>
      </c>
      <c r="C244" t="s">
        <v>86</v>
      </c>
      <c r="D244" s="1">
        <v>0</v>
      </c>
    </row>
    <row r="245" spans="1:4">
      <c r="A245" t="s">
        <v>7</v>
      </c>
      <c r="B245" t="s">
        <v>77</v>
      </c>
      <c r="C245" t="s">
        <v>87</v>
      </c>
      <c r="D245" s="1">
        <v>0</v>
      </c>
    </row>
    <row r="246" spans="1:4">
      <c r="A246" t="s">
        <v>17</v>
      </c>
      <c r="B246" t="s">
        <v>77</v>
      </c>
      <c r="C246" t="s">
        <v>88</v>
      </c>
      <c r="D246" s="1">
        <v>0</v>
      </c>
    </row>
    <row r="247" spans="1:4">
      <c r="A247" t="s">
        <v>89</v>
      </c>
      <c r="B247" t="s">
        <v>77</v>
      </c>
      <c r="C247" t="s">
        <v>90</v>
      </c>
      <c r="D247" s="1">
        <v>0</v>
      </c>
    </row>
    <row r="248" spans="1:4">
      <c r="A248" t="s">
        <v>18</v>
      </c>
      <c r="B248" t="s">
        <v>77</v>
      </c>
      <c r="C248" t="s">
        <v>91</v>
      </c>
      <c r="D248" s="1">
        <v>0</v>
      </c>
    </row>
    <row r="249" spans="1:4">
      <c r="A249" t="s">
        <v>13</v>
      </c>
      <c r="B249" t="s">
        <v>77</v>
      </c>
      <c r="C249" t="s">
        <v>92</v>
      </c>
      <c r="D249" s="1">
        <v>0</v>
      </c>
    </row>
    <row r="250" spans="1:4">
      <c r="A250" t="s">
        <v>93</v>
      </c>
      <c r="B250" t="s">
        <v>77</v>
      </c>
      <c r="C250" t="s">
        <v>94</v>
      </c>
      <c r="D250" s="1">
        <v>0</v>
      </c>
    </row>
    <row r="251" spans="1:4">
      <c r="A251" t="s">
        <v>20</v>
      </c>
      <c r="B251" t="s">
        <v>77</v>
      </c>
      <c r="C251" t="s">
        <v>95</v>
      </c>
      <c r="D251" s="1">
        <v>0</v>
      </c>
    </row>
    <row r="252" spans="1:4">
      <c r="A252" t="s">
        <v>19</v>
      </c>
      <c r="B252" t="s">
        <v>77</v>
      </c>
      <c r="C252" t="s">
        <v>96</v>
      </c>
      <c r="D252" s="1">
        <v>0</v>
      </c>
    </row>
    <row r="253" spans="1:4">
      <c r="A253" t="s">
        <v>14</v>
      </c>
      <c r="B253" t="s">
        <v>77</v>
      </c>
      <c r="C253" t="s">
        <v>97</v>
      </c>
      <c r="D253" s="1">
        <v>0</v>
      </c>
    </row>
    <row r="254" spans="1:4">
      <c r="A254" t="s">
        <v>4</v>
      </c>
      <c r="B254" t="s">
        <v>77</v>
      </c>
      <c r="C254" t="s">
        <v>98</v>
      </c>
    </row>
    <row r="255" spans="1:4">
      <c r="A255" t="s">
        <v>4</v>
      </c>
      <c r="B255" t="s">
        <v>99</v>
      </c>
      <c r="C255" t="s">
        <v>100</v>
      </c>
      <c r="D255" s="1">
        <v>8929.4714080000012</v>
      </c>
    </row>
    <row r="256" spans="1:4">
      <c r="A256" t="s">
        <v>5</v>
      </c>
      <c r="B256" t="s">
        <v>99</v>
      </c>
      <c r="C256" t="s">
        <v>100</v>
      </c>
      <c r="D256" s="1">
        <v>3606.1326839999997</v>
      </c>
    </row>
    <row r="257" spans="1:4">
      <c r="A257" t="s">
        <v>6</v>
      </c>
      <c r="B257" t="s">
        <v>99</v>
      </c>
      <c r="C257" t="s">
        <v>100</v>
      </c>
      <c r="D257" s="1">
        <v>4979.897516</v>
      </c>
    </row>
    <row r="258" spans="1:4">
      <c r="A258" t="s">
        <v>7</v>
      </c>
      <c r="B258" t="s">
        <v>99</v>
      </c>
      <c r="C258" t="s">
        <v>100</v>
      </c>
      <c r="D258" s="1">
        <v>3777.8532880000002</v>
      </c>
    </row>
    <row r="259" spans="1:4">
      <c r="A259" t="s">
        <v>8</v>
      </c>
      <c r="B259" t="s">
        <v>99</v>
      </c>
      <c r="C259" t="s">
        <v>100</v>
      </c>
      <c r="D259" s="1">
        <v>1543.1571839999999</v>
      </c>
    </row>
    <row r="260" spans="1:4">
      <c r="A260" t="s">
        <v>9</v>
      </c>
      <c r="B260" t="s">
        <v>99</v>
      </c>
      <c r="C260" t="s">
        <v>100</v>
      </c>
      <c r="D260" s="1">
        <v>343.44120799999996</v>
      </c>
    </row>
    <row r="261" spans="1:4">
      <c r="A261" t="s">
        <v>10</v>
      </c>
      <c r="B261" t="s">
        <v>99</v>
      </c>
      <c r="C261" t="s">
        <v>100</v>
      </c>
      <c r="D261" s="1">
        <v>858.60301999999979</v>
      </c>
    </row>
    <row r="262" spans="1:4">
      <c r="A262" t="s">
        <v>12</v>
      </c>
      <c r="B262" t="s">
        <v>99</v>
      </c>
      <c r="C262" t="s">
        <v>100</v>
      </c>
      <c r="D262" s="1">
        <v>827.00335199999995</v>
      </c>
    </row>
    <row r="263" spans="1:4">
      <c r="A263" t="s">
        <v>11</v>
      </c>
      <c r="B263" t="s">
        <v>99</v>
      </c>
      <c r="C263" t="s">
        <v>100</v>
      </c>
      <c r="D263" s="1">
        <v>343.44120799999996</v>
      </c>
    </row>
    <row r="264" spans="1:4">
      <c r="A264" t="s">
        <v>13</v>
      </c>
      <c r="B264" t="s">
        <v>99</v>
      </c>
      <c r="C264" t="s">
        <v>100</v>
      </c>
      <c r="D264" s="1">
        <v>4808.1769119999999</v>
      </c>
    </row>
    <row r="265" spans="1:4">
      <c r="A265" t="s">
        <v>14</v>
      </c>
      <c r="B265" t="s">
        <v>99</v>
      </c>
      <c r="C265" t="s">
        <v>100</v>
      </c>
      <c r="D265" s="1">
        <v>1202.044228</v>
      </c>
    </row>
    <row r="266" spans="1:4">
      <c r="A266" t="s">
        <v>15</v>
      </c>
      <c r="B266" t="s">
        <v>99</v>
      </c>
      <c r="C266" t="s">
        <v>100</v>
      </c>
      <c r="D266" s="1">
        <v>2404.088456</v>
      </c>
    </row>
    <row r="267" spans="1:4">
      <c r="A267" t="s">
        <v>16</v>
      </c>
      <c r="B267" t="s">
        <v>99</v>
      </c>
      <c r="C267" t="s">
        <v>100</v>
      </c>
      <c r="D267" s="1">
        <v>2573.4808079999998</v>
      </c>
    </row>
    <row r="268" spans="1:4">
      <c r="A268" t="s">
        <v>17</v>
      </c>
      <c r="B268" t="s">
        <v>99</v>
      </c>
      <c r="C268" t="s">
        <v>100</v>
      </c>
      <c r="D268" s="1">
        <v>515.16181200000005</v>
      </c>
    </row>
    <row r="269" spans="1:4">
      <c r="A269" t="s">
        <v>18</v>
      </c>
      <c r="B269" t="s">
        <v>99</v>
      </c>
      <c r="C269" t="s">
        <v>100</v>
      </c>
      <c r="D269" s="1">
        <v>1545.4854360000002</v>
      </c>
    </row>
    <row r="270" spans="1:4">
      <c r="A270" t="s">
        <v>19</v>
      </c>
      <c r="B270" t="s">
        <v>99</v>
      </c>
      <c r="C270" t="s">
        <v>100</v>
      </c>
      <c r="D270" s="1">
        <v>257.58090600000003</v>
      </c>
    </row>
    <row r="271" spans="1:4">
      <c r="A271" t="s">
        <v>20</v>
      </c>
      <c r="B271" t="s">
        <v>99</v>
      </c>
      <c r="C271" t="s">
        <v>100</v>
      </c>
      <c r="D271" s="1">
        <v>515.16181200000005</v>
      </c>
    </row>
    <row r="272" spans="1:4">
      <c r="A272" t="s">
        <v>89</v>
      </c>
      <c r="B272" t="s">
        <v>99</v>
      </c>
      <c r="C272" t="s">
        <v>100</v>
      </c>
      <c r="D272" s="1">
        <v>2575.8090599999991</v>
      </c>
    </row>
    <row r="273" spans="1:4">
      <c r="A273" t="s">
        <v>93</v>
      </c>
      <c r="B273" t="s">
        <v>99</v>
      </c>
      <c r="C273" t="s">
        <v>100</v>
      </c>
      <c r="D273" s="1">
        <v>686.88241599999992</v>
      </c>
    </row>
    <row r="274" spans="1:4">
      <c r="A274" t="s">
        <v>15</v>
      </c>
      <c r="B274" t="s">
        <v>101</v>
      </c>
      <c r="C274" t="s">
        <v>102</v>
      </c>
      <c r="D274" s="1">
        <v>4</v>
      </c>
    </row>
    <row r="275" spans="1:4">
      <c r="A275" t="s">
        <v>6</v>
      </c>
      <c r="B275" t="s">
        <v>101</v>
      </c>
      <c r="C275" t="s">
        <v>102</v>
      </c>
      <c r="D275" s="1">
        <v>4</v>
      </c>
    </row>
    <row r="276" spans="1:4">
      <c r="A276" t="s">
        <v>5</v>
      </c>
      <c r="B276" t="s">
        <v>101</v>
      </c>
      <c r="C276" t="s">
        <v>102</v>
      </c>
      <c r="D276" s="1">
        <v>4</v>
      </c>
    </row>
    <row r="277" spans="1:4">
      <c r="A277" t="s">
        <v>9</v>
      </c>
      <c r="B277" t="s">
        <v>101</v>
      </c>
      <c r="C277" t="s">
        <v>102</v>
      </c>
      <c r="D277" s="1">
        <v>5</v>
      </c>
    </row>
    <row r="278" spans="1:4">
      <c r="A278" t="s">
        <v>10</v>
      </c>
      <c r="B278" t="s">
        <v>101</v>
      </c>
      <c r="C278" t="s">
        <v>102</v>
      </c>
      <c r="D278" s="1">
        <v>5</v>
      </c>
    </row>
    <row r="279" spans="1:4">
      <c r="A279" t="s">
        <v>11</v>
      </c>
      <c r="B279" t="s">
        <v>101</v>
      </c>
      <c r="C279" t="s">
        <v>102</v>
      </c>
      <c r="D279" s="1">
        <v>5</v>
      </c>
    </row>
    <row r="280" spans="1:4">
      <c r="A280" t="s">
        <v>8</v>
      </c>
      <c r="B280" t="s">
        <v>101</v>
      </c>
      <c r="C280" t="s">
        <v>102</v>
      </c>
      <c r="D280" s="1">
        <v>10</v>
      </c>
    </row>
    <row r="281" spans="1:4">
      <c r="A281" t="s">
        <v>16</v>
      </c>
      <c r="B281" t="s">
        <v>101</v>
      </c>
      <c r="C281" t="s">
        <v>102</v>
      </c>
      <c r="D281" s="1">
        <v>10</v>
      </c>
    </row>
    <row r="282" spans="1:4">
      <c r="A282" t="s">
        <v>12</v>
      </c>
      <c r="B282" t="s">
        <v>101</v>
      </c>
      <c r="C282" t="s">
        <v>102</v>
      </c>
      <c r="D282" s="1">
        <v>10</v>
      </c>
    </row>
    <row r="283" spans="1:4">
      <c r="A283" t="s">
        <v>7</v>
      </c>
      <c r="B283" t="s">
        <v>101</v>
      </c>
      <c r="C283" t="s">
        <v>102</v>
      </c>
      <c r="D283" s="1">
        <v>10</v>
      </c>
    </row>
    <row r="284" spans="1:4">
      <c r="A284" t="s">
        <v>17</v>
      </c>
      <c r="B284" t="s">
        <v>101</v>
      </c>
      <c r="C284" t="s">
        <v>102</v>
      </c>
      <c r="D284" s="1">
        <v>10</v>
      </c>
    </row>
    <row r="285" spans="1:4">
      <c r="A285" t="s">
        <v>89</v>
      </c>
      <c r="B285" t="s">
        <v>101</v>
      </c>
      <c r="C285" t="s">
        <v>102</v>
      </c>
      <c r="D285" s="1">
        <v>2</v>
      </c>
    </row>
    <row r="286" spans="1:4">
      <c r="A286" t="s">
        <v>18</v>
      </c>
      <c r="B286" t="s">
        <v>101</v>
      </c>
      <c r="C286" t="s">
        <v>102</v>
      </c>
      <c r="D286" s="1">
        <v>10</v>
      </c>
    </row>
    <row r="287" spans="1:4">
      <c r="A287" t="s">
        <v>13</v>
      </c>
      <c r="B287" t="s">
        <v>101</v>
      </c>
      <c r="C287" t="s">
        <v>102</v>
      </c>
      <c r="D287" s="1">
        <v>10</v>
      </c>
    </row>
    <row r="288" spans="1:4">
      <c r="A288" t="s">
        <v>93</v>
      </c>
      <c r="B288" t="s">
        <v>101</v>
      </c>
      <c r="C288" t="s">
        <v>102</v>
      </c>
      <c r="D288" s="1">
        <v>10</v>
      </c>
    </row>
    <row r="289" spans="1:4">
      <c r="A289" t="s">
        <v>20</v>
      </c>
      <c r="B289" t="s">
        <v>101</v>
      </c>
      <c r="C289" t="s">
        <v>102</v>
      </c>
      <c r="D289" s="1">
        <v>10</v>
      </c>
    </row>
    <row r="290" spans="1:4">
      <c r="A290" t="s">
        <v>19</v>
      </c>
      <c r="B290" t="s">
        <v>101</v>
      </c>
      <c r="C290" t="s">
        <v>102</v>
      </c>
      <c r="D290" s="1">
        <v>8</v>
      </c>
    </row>
    <row r="291" spans="1:4">
      <c r="A291" t="s">
        <v>4</v>
      </c>
      <c r="B291" t="s">
        <v>101</v>
      </c>
      <c r="C291" t="s">
        <v>102</v>
      </c>
      <c r="D291" s="1">
        <v>8</v>
      </c>
    </row>
    <row r="292" spans="1:4">
      <c r="A292" t="s">
        <v>14</v>
      </c>
      <c r="B292" t="s">
        <v>101</v>
      </c>
      <c r="C292" t="s">
        <v>102</v>
      </c>
      <c r="D292" s="1">
        <v>8</v>
      </c>
    </row>
  </sheetData>
  <sortState xmlns:xlrd2="http://schemas.microsoft.com/office/spreadsheetml/2017/richdata2" ref="A274:D292">
    <sortCondition ref="A274:A292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86EBC-639B-42F0-A427-3F7FAFFD8C8C}">
  <sheetPr>
    <tabColor theme="2"/>
  </sheetPr>
  <dimension ref="A1:S41"/>
  <sheetViews>
    <sheetView workbookViewId="0">
      <selection activeCell="D23" sqref="D23"/>
    </sheetView>
  </sheetViews>
  <sheetFormatPr defaultColWidth="11.42578125" defaultRowHeight="15"/>
  <cols>
    <col min="1" max="1" width="22.7109375" bestFit="1" customWidth="1"/>
    <col min="2" max="2" width="23.7109375" bestFit="1" customWidth="1"/>
    <col min="3" max="3" width="19.140625" bestFit="1" customWidth="1"/>
    <col min="4" max="4" width="19.28515625" bestFit="1" customWidth="1"/>
    <col min="5" max="5" width="9.42578125" bestFit="1" customWidth="1"/>
    <col min="6" max="7" width="9.28515625" bestFit="1" customWidth="1"/>
    <col min="8" max="8" width="15.7109375" bestFit="1" customWidth="1"/>
    <col min="9" max="10" width="14.42578125" bestFit="1" customWidth="1"/>
    <col min="11" max="11" width="14.28515625" bestFit="1" customWidth="1"/>
    <col min="12" max="12" width="13" bestFit="1" customWidth="1"/>
    <col min="13" max="13" width="14.28515625" bestFit="1" customWidth="1"/>
    <col min="14" max="14" width="14.140625" bestFit="1" customWidth="1"/>
    <col min="15" max="15" width="13.140625" bestFit="1" customWidth="1"/>
    <col min="16" max="16" width="14.5703125" bestFit="1" customWidth="1"/>
    <col min="17" max="17" width="14.140625" bestFit="1" customWidth="1"/>
    <col min="18" max="18" width="14.28515625" bestFit="1" customWidth="1"/>
    <col min="19" max="19" width="15.5703125" bestFit="1" customWidth="1"/>
    <col min="20" max="20" width="16.7109375" bestFit="1" customWidth="1"/>
    <col min="21" max="21" width="6.28515625" bestFit="1" customWidth="1"/>
    <col min="22" max="22" width="15.5703125" bestFit="1" customWidth="1"/>
  </cols>
  <sheetData>
    <row r="1" spans="1:19">
      <c r="A1" s="2" t="s">
        <v>73</v>
      </c>
      <c r="B1" t="s">
        <v>76</v>
      </c>
    </row>
    <row r="3" spans="1:19">
      <c r="A3" s="2" t="s">
        <v>103</v>
      </c>
      <c r="B3" s="2" t="s">
        <v>104</v>
      </c>
    </row>
    <row r="4" spans="1:19">
      <c r="A4" s="2" t="s">
        <v>105</v>
      </c>
      <c r="B4" t="s">
        <v>4</v>
      </c>
      <c r="C4" t="s">
        <v>5</v>
      </c>
      <c r="D4" t="s">
        <v>6</v>
      </c>
      <c r="E4" t="s">
        <v>9</v>
      </c>
      <c r="F4" t="s">
        <v>10</v>
      </c>
      <c r="G4" t="s">
        <v>11</v>
      </c>
      <c r="H4" t="s">
        <v>15</v>
      </c>
      <c r="I4" t="s">
        <v>7</v>
      </c>
      <c r="J4" t="s">
        <v>8</v>
      </c>
      <c r="K4" t="s">
        <v>12</v>
      </c>
      <c r="L4" t="s">
        <v>14</v>
      </c>
      <c r="M4" t="s">
        <v>16</v>
      </c>
      <c r="N4" t="s">
        <v>17</v>
      </c>
      <c r="O4" t="s">
        <v>19</v>
      </c>
      <c r="P4" t="s">
        <v>20</v>
      </c>
      <c r="Q4" t="s">
        <v>18</v>
      </c>
      <c r="R4" t="s">
        <v>13</v>
      </c>
      <c r="S4" t="s">
        <v>106</v>
      </c>
    </row>
    <row r="5" spans="1:19">
      <c r="A5" s="3" t="s">
        <v>36</v>
      </c>
      <c r="B5" s="4">
        <v>645</v>
      </c>
      <c r="C5" s="4">
        <v>86.25</v>
      </c>
      <c r="D5" s="4">
        <v>292.5</v>
      </c>
      <c r="E5" s="4">
        <v>7.5</v>
      </c>
      <c r="F5" s="4">
        <v>52.5</v>
      </c>
      <c r="G5" s="4">
        <v>15</v>
      </c>
      <c r="H5" s="4">
        <v>125</v>
      </c>
      <c r="I5" s="4"/>
      <c r="J5" s="4"/>
      <c r="K5" s="4"/>
      <c r="L5" s="4"/>
      <c r="M5" s="4"/>
      <c r="N5" s="4"/>
      <c r="O5" s="4"/>
      <c r="P5" s="4"/>
      <c r="Q5" s="4"/>
      <c r="R5" s="4"/>
      <c r="S5" s="4">
        <v>1223.75</v>
      </c>
    </row>
    <row r="6" spans="1:19">
      <c r="A6" s="3" t="s">
        <v>37</v>
      </c>
      <c r="B6" s="4">
        <v>457.75</v>
      </c>
      <c r="C6" s="4"/>
      <c r="D6" s="4"/>
      <c r="E6" s="4"/>
      <c r="F6" s="4"/>
      <c r="G6" s="4"/>
      <c r="H6" s="4"/>
      <c r="I6" s="4">
        <v>146.5</v>
      </c>
      <c r="J6" s="4">
        <v>88.479166024999998</v>
      </c>
      <c r="K6" s="4">
        <v>13.2499997625</v>
      </c>
      <c r="L6" s="4">
        <v>15</v>
      </c>
      <c r="M6" s="4">
        <v>60.270833737499999</v>
      </c>
      <c r="N6" s="4">
        <v>6.1875</v>
      </c>
      <c r="O6" s="4">
        <v>15</v>
      </c>
      <c r="P6" s="4">
        <v>3.375</v>
      </c>
      <c r="Q6" s="4"/>
      <c r="R6" s="4"/>
      <c r="S6" s="4">
        <v>805.81249952500002</v>
      </c>
    </row>
    <row r="7" spans="1:19">
      <c r="A7" s="3" t="s">
        <v>38</v>
      </c>
      <c r="B7" s="4">
        <v>329.75</v>
      </c>
      <c r="C7" s="4">
        <v>18.75</v>
      </c>
      <c r="D7" s="4">
        <v>35.625</v>
      </c>
      <c r="E7" s="4">
        <v>1.875</v>
      </c>
      <c r="F7" s="4">
        <v>18.125</v>
      </c>
      <c r="G7" s="4">
        <v>11.875</v>
      </c>
      <c r="H7" s="4">
        <v>10</v>
      </c>
      <c r="I7" s="4"/>
      <c r="J7" s="4">
        <v>25.083333249999999</v>
      </c>
      <c r="K7" s="4">
        <v>7.2083332499999999</v>
      </c>
      <c r="L7" s="4">
        <v>109.24999905</v>
      </c>
      <c r="M7" s="4">
        <v>123.83333349999999</v>
      </c>
      <c r="N7" s="4">
        <v>32.5</v>
      </c>
      <c r="O7" s="4"/>
      <c r="P7" s="4">
        <v>33.75</v>
      </c>
      <c r="Q7" s="4"/>
      <c r="R7" s="4">
        <v>593.75</v>
      </c>
      <c r="S7" s="4">
        <v>1351.37499905</v>
      </c>
    </row>
    <row r="8" spans="1:19">
      <c r="A8" s="3" t="s">
        <v>39</v>
      </c>
      <c r="B8" s="4"/>
      <c r="C8" s="4"/>
      <c r="D8" s="4"/>
      <c r="E8" s="4"/>
      <c r="F8" s="4">
        <v>7.5</v>
      </c>
      <c r="G8" s="4">
        <v>9.5</v>
      </c>
      <c r="H8" s="4">
        <v>2.5</v>
      </c>
      <c r="I8" s="4">
        <v>28.125</v>
      </c>
      <c r="J8" s="4">
        <v>15.000000099999999</v>
      </c>
      <c r="K8" s="4">
        <v>7.5000000499999997</v>
      </c>
      <c r="L8" s="4"/>
      <c r="M8" s="4">
        <v>7.5000000499999997</v>
      </c>
      <c r="N8" s="4"/>
      <c r="O8" s="4"/>
      <c r="P8" s="4"/>
      <c r="Q8" s="4">
        <v>9.375</v>
      </c>
      <c r="R8" s="4"/>
      <c r="S8" s="4">
        <v>87.000000200000002</v>
      </c>
    </row>
    <row r="9" spans="1:19">
      <c r="A9" s="3" t="s">
        <v>40</v>
      </c>
      <c r="B9" s="4">
        <v>362.5</v>
      </c>
      <c r="C9" s="4">
        <v>354</v>
      </c>
      <c r="D9" s="4">
        <v>229.25</v>
      </c>
      <c r="E9" s="4"/>
      <c r="F9" s="4"/>
      <c r="G9" s="4"/>
      <c r="H9" s="4"/>
      <c r="I9" s="4"/>
      <c r="J9" s="4"/>
      <c r="K9" s="4"/>
      <c r="L9" s="4">
        <v>12.625</v>
      </c>
      <c r="M9" s="4"/>
      <c r="N9" s="4"/>
      <c r="O9" s="4">
        <v>4</v>
      </c>
      <c r="P9" s="4"/>
      <c r="Q9" s="4"/>
      <c r="R9" s="4"/>
      <c r="S9" s="4">
        <v>962.375</v>
      </c>
    </row>
    <row r="10" spans="1:19">
      <c r="A10" s="3" t="s">
        <v>41</v>
      </c>
      <c r="B10" s="4">
        <v>811.75001526250003</v>
      </c>
      <c r="C10" s="4">
        <v>225.625</v>
      </c>
      <c r="D10" s="4">
        <v>263.75</v>
      </c>
      <c r="E10" s="4">
        <v>31</v>
      </c>
      <c r="F10" s="4">
        <v>40.375</v>
      </c>
      <c r="G10" s="4">
        <v>6.875</v>
      </c>
      <c r="H10" s="4">
        <v>112.5</v>
      </c>
      <c r="I10" s="4"/>
      <c r="J10" s="4">
        <v>46.651043899999998</v>
      </c>
      <c r="K10" s="4"/>
      <c r="L10" s="4"/>
      <c r="M10" s="4">
        <v>95.264583587499999</v>
      </c>
      <c r="N10" s="4">
        <v>19.44999885</v>
      </c>
      <c r="O10" s="4"/>
      <c r="P10" s="4">
        <v>9.4874999500000001</v>
      </c>
      <c r="Q10" s="4"/>
      <c r="R10" s="4">
        <v>197.38437652499999</v>
      </c>
      <c r="S10" s="4">
        <v>1860.112518075</v>
      </c>
    </row>
    <row r="11" spans="1:19">
      <c r="A11" s="3" t="s">
        <v>43</v>
      </c>
      <c r="B11" s="4">
        <v>143.55000017499998</v>
      </c>
      <c r="C11" s="4">
        <v>186.25</v>
      </c>
      <c r="D11" s="4">
        <v>352.5</v>
      </c>
      <c r="E11" s="4">
        <v>68.75</v>
      </c>
      <c r="F11" s="4">
        <v>126.875</v>
      </c>
      <c r="G11" s="4">
        <v>37.5</v>
      </c>
      <c r="H11" s="4">
        <v>216</v>
      </c>
      <c r="I11" s="4">
        <v>22.5</v>
      </c>
      <c r="J11" s="4">
        <v>201.48857114999996</v>
      </c>
      <c r="K11" s="4">
        <v>25.611428249999999</v>
      </c>
      <c r="L11" s="4"/>
      <c r="M11" s="4">
        <v>45.150000124999998</v>
      </c>
      <c r="N11" s="4"/>
      <c r="O11" s="4"/>
      <c r="P11" s="4"/>
      <c r="Q11" s="4"/>
      <c r="R11" s="4"/>
      <c r="S11" s="4">
        <v>1426.1749996999997</v>
      </c>
    </row>
    <row r="12" spans="1:19">
      <c r="A12" s="3" t="s">
        <v>44</v>
      </c>
      <c r="B12" s="4"/>
      <c r="C12" s="4"/>
      <c r="D12" s="4">
        <v>250.5</v>
      </c>
      <c r="E12" s="4"/>
      <c r="F12" s="4"/>
      <c r="G12" s="4"/>
      <c r="H12" s="4"/>
      <c r="I12" s="4"/>
      <c r="J12" s="4"/>
      <c r="K12" s="4"/>
      <c r="L12" s="4"/>
      <c r="M12" s="4">
        <v>202.5</v>
      </c>
      <c r="N12" s="4"/>
      <c r="O12" s="4"/>
      <c r="P12" s="4"/>
      <c r="Q12" s="4"/>
      <c r="R12" s="4"/>
      <c r="S12" s="4">
        <v>453</v>
      </c>
    </row>
    <row r="13" spans="1:19">
      <c r="A13" s="3" t="s">
        <v>45</v>
      </c>
      <c r="B13" s="4"/>
      <c r="C13" s="4"/>
      <c r="D13" s="4">
        <v>15</v>
      </c>
      <c r="E13" s="4"/>
      <c r="F13" s="4"/>
      <c r="G13" s="4">
        <v>5.25</v>
      </c>
      <c r="H13" s="4">
        <v>11.25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>
        <v>31.5</v>
      </c>
    </row>
    <row r="14" spans="1:19">
      <c r="A14" s="3" t="s">
        <v>47</v>
      </c>
      <c r="B14" s="4"/>
      <c r="C14" s="4"/>
      <c r="D14" s="4"/>
      <c r="E14" s="4"/>
      <c r="F14" s="4">
        <v>7.5</v>
      </c>
      <c r="G14" s="4">
        <v>3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>
        <v>10.5</v>
      </c>
    </row>
    <row r="15" spans="1:19">
      <c r="A15" s="3" t="s">
        <v>48</v>
      </c>
      <c r="B15" s="4"/>
      <c r="C15" s="4">
        <v>1.875</v>
      </c>
      <c r="D15" s="4">
        <v>3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>
        <v>4.875</v>
      </c>
    </row>
    <row r="16" spans="1:19">
      <c r="A16" s="3" t="s">
        <v>49</v>
      </c>
      <c r="B16" s="4">
        <v>52.199999337499989</v>
      </c>
      <c r="C16" s="4">
        <v>15</v>
      </c>
      <c r="D16" s="4">
        <v>15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>
        <v>82.199999337499989</v>
      </c>
    </row>
    <row r="17" spans="1:19">
      <c r="A17" s="3" t="s">
        <v>50</v>
      </c>
      <c r="B17" s="4">
        <v>27.404999949999997</v>
      </c>
      <c r="C17" s="4">
        <v>26.25</v>
      </c>
      <c r="D17" s="4">
        <v>142.5</v>
      </c>
      <c r="E17" s="4">
        <v>60</v>
      </c>
      <c r="F17" s="4">
        <v>62</v>
      </c>
      <c r="G17" s="4">
        <v>6</v>
      </c>
      <c r="H17" s="4"/>
      <c r="I17" s="4">
        <v>47.25</v>
      </c>
      <c r="J17" s="4">
        <v>94.5</v>
      </c>
      <c r="K17" s="4"/>
      <c r="L17" s="4"/>
      <c r="M17" s="4"/>
      <c r="N17" s="4"/>
      <c r="O17" s="4"/>
      <c r="P17" s="4"/>
      <c r="Q17" s="4"/>
      <c r="R17" s="4"/>
      <c r="S17" s="4">
        <v>465.90499994999999</v>
      </c>
    </row>
    <row r="18" spans="1:19">
      <c r="A18" s="3" t="s">
        <v>51</v>
      </c>
      <c r="B18" s="4"/>
      <c r="C18" s="4"/>
      <c r="D18" s="4"/>
      <c r="E18" s="4"/>
      <c r="F18" s="4">
        <v>5.75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>
        <v>5.75</v>
      </c>
    </row>
    <row r="19" spans="1:19">
      <c r="A19" s="3" t="s">
        <v>42</v>
      </c>
      <c r="B19" s="4"/>
      <c r="C19" s="4">
        <v>18.75</v>
      </c>
      <c r="D19" s="4">
        <v>135.625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>
        <v>154.375</v>
      </c>
    </row>
    <row r="20" spans="1:19">
      <c r="A20" s="3" t="s">
        <v>52</v>
      </c>
      <c r="B20" s="4">
        <v>43.875</v>
      </c>
      <c r="C20" s="4"/>
      <c r="D20" s="4">
        <v>3.125</v>
      </c>
      <c r="E20" s="4"/>
      <c r="F20" s="4"/>
      <c r="G20" s="4">
        <v>4.75</v>
      </c>
      <c r="H20" s="4">
        <v>6.25</v>
      </c>
      <c r="I20" s="4">
        <v>152.125</v>
      </c>
      <c r="J20" s="4">
        <v>92.270071512499996</v>
      </c>
      <c r="K20" s="4">
        <v>44.420026424999996</v>
      </c>
      <c r="L20" s="4"/>
      <c r="M20" s="4">
        <v>47.830727212499994</v>
      </c>
      <c r="N20" s="4">
        <v>5.75</v>
      </c>
      <c r="O20" s="4"/>
      <c r="P20" s="4">
        <v>4.5</v>
      </c>
      <c r="Q20" s="4"/>
      <c r="R20" s="4"/>
      <c r="S20" s="4">
        <v>404.89582515000001</v>
      </c>
    </row>
    <row r="21" spans="1:19">
      <c r="A21" s="3" t="s">
        <v>53</v>
      </c>
      <c r="B21" s="4">
        <v>584.25</v>
      </c>
      <c r="C21" s="4"/>
      <c r="D21" s="4">
        <v>11.25</v>
      </c>
      <c r="E21" s="4"/>
      <c r="F21" s="4"/>
      <c r="G21" s="4">
        <v>18</v>
      </c>
      <c r="H21" s="4">
        <v>6.25</v>
      </c>
      <c r="I21" s="4">
        <v>1207.5</v>
      </c>
      <c r="J21" s="4">
        <v>60</v>
      </c>
      <c r="K21" s="4">
        <v>15</v>
      </c>
      <c r="L21" s="4">
        <v>36.625</v>
      </c>
      <c r="M21" s="4">
        <v>60</v>
      </c>
      <c r="N21" s="4">
        <v>51.75</v>
      </c>
      <c r="O21" s="4"/>
      <c r="P21" s="4">
        <v>34.5</v>
      </c>
      <c r="Q21" s="4">
        <v>258.75</v>
      </c>
      <c r="R21" s="4"/>
      <c r="S21" s="4">
        <v>2343.875</v>
      </c>
    </row>
    <row r="22" spans="1:19">
      <c r="A22" s="3" t="s">
        <v>54</v>
      </c>
      <c r="B22" s="4">
        <v>601.50000381250004</v>
      </c>
      <c r="C22" s="4"/>
      <c r="D22" s="4">
        <v>15</v>
      </c>
      <c r="E22" s="4">
        <v>6</v>
      </c>
      <c r="F22" s="4"/>
      <c r="G22" s="4"/>
      <c r="H22" s="4"/>
      <c r="I22" s="4"/>
      <c r="J22" s="4">
        <v>0.875</v>
      </c>
      <c r="K22" s="4">
        <v>0.25</v>
      </c>
      <c r="L22" s="4">
        <v>19.75</v>
      </c>
      <c r="M22" s="4">
        <v>2.625</v>
      </c>
      <c r="N22" s="4">
        <v>1</v>
      </c>
      <c r="O22" s="4">
        <v>15</v>
      </c>
      <c r="P22" s="4"/>
      <c r="Q22" s="4"/>
      <c r="R22" s="4">
        <v>9.125</v>
      </c>
      <c r="S22" s="4">
        <v>671.12500381250004</v>
      </c>
    </row>
    <row r="23" spans="1:19">
      <c r="A23" s="3" t="s">
        <v>55</v>
      </c>
      <c r="B23" s="4">
        <v>1015.6250114500001</v>
      </c>
      <c r="C23" s="4"/>
      <c r="D23" s="4">
        <v>21.25</v>
      </c>
      <c r="E23" s="4"/>
      <c r="F23" s="4">
        <v>18.75</v>
      </c>
      <c r="G23" s="4">
        <v>11.625</v>
      </c>
      <c r="H23" s="4"/>
      <c r="I23" s="4"/>
      <c r="J23" s="4"/>
      <c r="K23" s="4"/>
      <c r="L23" s="4">
        <v>48.75</v>
      </c>
      <c r="M23" s="4"/>
      <c r="N23" s="4"/>
      <c r="O23" s="4"/>
      <c r="P23" s="4"/>
      <c r="Q23" s="4"/>
      <c r="R23" s="4"/>
      <c r="S23" s="4">
        <v>1116.0000114500001</v>
      </c>
    </row>
    <row r="24" spans="1:19">
      <c r="A24" s="3" t="s">
        <v>46</v>
      </c>
      <c r="B24" s="4"/>
      <c r="C24" s="4">
        <v>72</v>
      </c>
      <c r="D24" s="4">
        <v>100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>
        <v>172</v>
      </c>
    </row>
    <row r="25" spans="1:19">
      <c r="A25" s="3" t="s">
        <v>56</v>
      </c>
      <c r="B25" s="4">
        <v>2</v>
      </c>
      <c r="C25" s="4">
        <v>113.625</v>
      </c>
      <c r="D25" s="4">
        <v>85</v>
      </c>
      <c r="E25" s="4">
        <v>18.375</v>
      </c>
      <c r="F25" s="4">
        <v>12.5</v>
      </c>
      <c r="G25" s="4">
        <v>3.5</v>
      </c>
      <c r="H25" s="4">
        <v>65</v>
      </c>
      <c r="I25" s="4"/>
      <c r="J25" s="4">
        <v>1</v>
      </c>
      <c r="K25" s="4"/>
      <c r="L25" s="4"/>
      <c r="M25" s="4">
        <v>1.25</v>
      </c>
      <c r="N25" s="4"/>
      <c r="O25" s="4"/>
      <c r="P25" s="4"/>
      <c r="Q25" s="4"/>
      <c r="R25" s="4"/>
      <c r="S25" s="4">
        <v>302.25</v>
      </c>
    </row>
    <row r="26" spans="1:19">
      <c r="A26" s="3" t="s">
        <v>57</v>
      </c>
      <c r="B26" s="4">
        <v>915</v>
      </c>
      <c r="C26" s="4">
        <v>432.5</v>
      </c>
      <c r="D26" s="4">
        <v>559.375</v>
      </c>
      <c r="E26" s="4">
        <v>2.5</v>
      </c>
      <c r="F26" s="4">
        <v>51.25</v>
      </c>
      <c r="G26" s="4">
        <v>11.875</v>
      </c>
      <c r="H26" s="4">
        <v>240</v>
      </c>
      <c r="I26" s="4">
        <v>726.9375</v>
      </c>
      <c r="J26" s="4">
        <v>263.875</v>
      </c>
      <c r="K26" s="4"/>
      <c r="L26" s="4"/>
      <c r="M26" s="4">
        <v>101.3125</v>
      </c>
      <c r="N26" s="4">
        <v>55</v>
      </c>
      <c r="O26" s="4"/>
      <c r="P26" s="4"/>
      <c r="Q26" s="4">
        <v>2.3125</v>
      </c>
      <c r="R26" s="4"/>
      <c r="S26" s="4">
        <v>3361.9375</v>
      </c>
    </row>
    <row r="27" spans="1:19">
      <c r="A27" s="3" t="s">
        <v>58</v>
      </c>
      <c r="B27" s="4">
        <v>345</v>
      </c>
      <c r="C27" s="4">
        <v>630.625</v>
      </c>
      <c r="D27" s="4">
        <v>312.5</v>
      </c>
      <c r="E27" s="4">
        <v>4.875</v>
      </c>
      <c r="F27" s="4">
        <v>35</v>
      </c>
      <c r="G27" s="4">
        <v>14.75</v>
      </c>
      <c r="H27" s="4"/>
      <c r="I27" s="4"/>
      <c r="J27" s="4"/>
      <c r="K27" s="4"/>
      <c r="L27" s="4">
        <v>115</v>
      </c>
      <c r="M27" s="4"/>
      <c r="N27" s="4"/>
      <c r="O27" s="4"/>
      <c r="P27" s="4"/>
      <c r="Q27" s="4"/>
      <c r="R27" s="4"/>
      <c r="S27" s="4">
        <v>1457.75</v>
      </c>
    </row>
    <row r="28" spans="1:19">
      <c r="A28" s="3" t="s">
        <v>59</v>
      </c>
      <c r="B28" s="4"/>
      <c r="C28" s="4"/>
      <c r="D28" s="4"/>
      <c r="E28" s="4">
        <v>28.5</v>
      </c>
      <c r="F28" s="4">
        <v>37</v>
      </c>
      <c r="G28" s="4">
        <v>13.75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>
        <v>79.25</v>
      </c>
    </row>
    <row r="29" spans="1:19">
      <c r="A29" s="3" t="s">
        <v>60</v>
      </c>
      <c r="B29" s="4"/>
      <c r="C29" s="4"/>
      <c r="D29" s="4"/>
      <c r="E29" s="4"/>
      <c r="F29" s="4"/>
      <c r="G29" s="4"/>
      <c r="H29" s="4"/>
      <c r="I29" s="4">
        <v>356.25</v>
      </c>
      <c r="J29" s="4"/>
      <c r="K29" s="4"/>
      <c r="L29" s="4"/>
      <c r="M29" s="4"/>
      <c r="N29" s="4"/>
      <c r="O29" s="4"/>
      <c r="P29" s="4"/>
      <c r="Q29" s="4"/>
      <c r="R29" s="4">
        <v>1364.5</v>
      </c>
      <c r="S29" s="4">
        <v>1720.75</v>
      </c>
    </row>
    <row r="30" spans="1:19">
      <c r="A30" s="3" t="s">
        <v>68</v>
      </c>
      <c r="B30" s="4"/>
      <c r="C30" s="4"/>
      <c r="D30" s="4">
        <v>35</v>
      </c>
      <c r="E30" s="4"/>
      <c r="F30" s="4"/>
      <c r="G30" s="4"/>
      <c r="H30" s="4">
        <v>50</v>
      </c>
      <c r="I30" s="4">
        <v>500.00001524999999</v>
      </c>
      <c r="J30" s="4">
        <v>123.43750770000001</v>
      </c>
      <c r="K30" s="4">
        <v>370.3125</v>
      </c>
      <c r="L30" s="4"/>
      <c r="M30" s="4"/>
      <c r="N30" s="4"/>
      <c r="O30" s="4"/>
      <c r="P30" s="4"/>
      <c r="Q30" s="4"/>
      <c r="R30" s="4">
        <v>731.25</v>
      </c>
      <c r="S30" s="4">
        <v>1810.0000229499999</v>
      </c>
    </row>
    <row r="31" spans="1:19">
      <c r="A31" s="3" t="s">
        <v>62</v>
      </c>
      <c r="B31" s="4">
        <v>3201.4999923750001</v>
      </c>
      <c r="C31" s="4"/>
      <c r="D31" s="4">
        <v>22.5</v>
      </c>
      <c r="E31" s="4"/>
      <c r="F31" s="4">
        <v>60</v>
      </c>
      <c r="G31" s="4">
        <v>24</v>
      </c>
      <c r="H31" s="4">
        <v>15</v>
      </c>
      <c r="I31" s="4">
        <v>120.01016522500001</v>
      </c>
      <c r="J31" s="4">
        <v>142.51207161249997</v>
      </c>
      <c r="K31" s="4">
        <v>30.002541062499997</v>
      </c>
      <c r="L31" s="4"/>
      <c r="M31" s="4">
        <v>30.00254035</v>
      </c>
      <c r="N31" s="4"/>
      <c r="O31" s="4"/>
      <c r="P31" s="4"/>
      <c r="Q31" s="4">
        <v>7.5006350249999993</v>
      </c>
      <c r="R31" s="4"/>
      <c r="S31" s="4">
        <v>3653.0279456499998</v>
      </c>
    </row>
    <row r="32" spans="1:19">
      <c r="A32" s="3" t="s">
        <v>63</v>
      </c>
      <c r="B32" s="4">
        <v>300.1499996</v>
      </c>
      <c r="C32" s="4">
        <v>350</v>
      </c>
      <c r="D32" s="4">
        <v>688.5</v>
      </c>
      <c r="E32" s="4"/>
      <c r="F32" s="4"/>
      <c r="G32" s="4"/>
      <c r="H32" s="4">
        <v>381</v>
      </c>
      <c r="I32" s="4">
        <v>13.8888893125</v>
      </c>
      <c r="J32" s="4"/>
      <c r="K32" s="4"/>
      <c r="L32" s="4">
        <v>300.1499996</v>
      </c>
      <c r="M32" s="4"/>
      <c r="N32" s="4"/>
      <c r="O32" s="4"/>
      <c r="P32" s="4"/>
      <c r="Q32" s="4">
        <v>221.66666793749999</v>
      </c>
      <c r="R32" s="4"/>
      <c r="S32" s="4">
        <v>2255.3555564499998</v>
      </c>
    </row>
    <row r="33" spans="1:19">
      <c r="A33" s="3" t="s">
        <v>64</v>
      </c>
      <c r="B33" s="4">
        <v>134</v>
      </c>
      <c r="C33" s="4"/>
      <c r="D33" s="4"/>
      <c r="E33" s="4"/>
      <c r="F33" s="4"/>
      <c r="G33" s="4"/>
      <c r="H33" s="4"/>
      <c r="I33" s="4">
        <v>22.125</v>
      </c>
      <c r="J33" s="4">
        <v>13.9375</v>
      </c>
      <c r="K33" s="4">
        <v>24.6875</v>
      </c>
      <c r="L33" s="4"/>
      <c r="M33" s="4">
        <v>65.88749981250001</v>
      </c>
      <c r="N33" s="4"/>
      <c r="O33" s="4"/>
      <c r="P33" s="4"/>
      <c r="Q33" s="4"/>
      <c r="R33" s="4">
        <v>15.75</v>
      </c>
      <c r="S33" s="4">
        <v>276.38749981249998</v>
      </c>
    </row>
    <row r="34" spans="1:19">
      <c r="A34" s="3" t="s">
        <v>65</v>
      </c>
      <c r="B34" s="4">
        <v>30</v>
      </c>
      <c r="C34" s="4"/>
      <c r="D34" s="4">
        <v>3.125</v>
      </c>
      <c r="E34" s="4">
        <v>3</v>
      </c>
      <c r="F34" s="4">
        <v>5.5</v>
      </c>
      <c r="G34" s="4">
        <v>1.25</v>
      </c>
      <c r="H34" s="4">
        <v>1.25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>
        <v>44.125</v>
      </c>
    </row>
    <row r="35" spans="1:19">
      <c r="A35" s="3" t="s">
        <v>66</v>
      </c>
      <c r="B35" s="4">
        <v>267.72499847500001</v>
      </c>
      <c r="C35" s="4">
        <v>82.5</v>
      </c>
      <c r="D35" s="4">
        <v>83.75</v>
      </c>
      <c r="E35" s="4">
        <v>1.25</v>
      </c>
      <c r="F35" s="4">
        <v>26.875</v>
      </c>
      <c r="G35" s="4">
        <v>6.25</v>
      </c>
      <c r="H35" s="4">
        <v>28.75</v>
      </c>
      <c r="I35" s="4"/>
      <c r="J35" s="4">
        <v>41.375</v>
      </c>
      <c r="K35" s="4"/>
      <c r="L35" s="4">
        <v>6.4999998750000003</v>
      </c>
      <c r="M35" s="4">
        <v>58</v>
      </c>
      <c r="N35" s="4"/>
      <c r="O35" s="4"/>
      <c r="P35" s="4"/>
      <c r="Q35" s="4"/>
      <c r="R35" s="4">
        <v>77.75</v>
      </c>
      <c r="S35" s="4">
        <v>680.72499834999996</v>
      </c>
    </row>
    <row r="36" spans="1:19">
      <c r="A36" s="3" t="s">
        <v>67</v>
      </c>
      <c r="B36" s="4"/>
      <c r="C36" s="4">
        <v>397.625</v>
      </c>
      <c r="D36" s="4">
        <v>178.75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>
        <v>576.375</v>
      </c>
    </row>
    <row r="37" spans="1:19">
      <c r="A37" s="3" t="s">
        <v>69</v>
      </c>
      <c r="B37" s="4">
        <v>263.00000381249998</v>
      </c>
      <c r="C37" s="4">
        <v>77.875</v>
      </c>
      <c r="D37" s="4">
        <v>57.5</v>
      </c>
      <c r="E37" s="4">
        <v>22.5</v>
      </c>
      <c r="F37" s="4">
        <v>38.75</v>
      </c>
      <c r="G37" s="4">
        <v>10.5</v>
      </c>
      <c r="H37" s="4">
        <v>45</v>
      </c>
      <c r="I37" s="4"/>
      <c r="J37" s="4">
        <v>23.491667275000001</v>
      </c>
      <c r="K37" s="4"/>
      <c r="L37" s="4">
        <v>12.25</v>
      </c>
      <c r="M37" s="4">
        <v>35.408331862500006</v>
      </c>
      <c r="N37" s="4"/>
      <c r="O37" s="4">
        <v>12.25</v>
      </c>
      <c r="P37" s="4">
        <v>6</v>
      </c>
      <c r="Q37" s="4"/>
      <c r="R37" s="4">
        <v>90.60000228749999</v>
      </c>
      <c r="S37" s="4">
        <v>695.12500523750009</v>
      </c>
    </row>
    <row r="38" spans="1:19">
      <c r="A38" s="3" t="s">
        <v>70</v>
      </c>
      <c r="B38" s="4"/>
      <c r="C38" s="4">
        <v>116.25</v>
      </c>
      <c r="D38" s="4">
        <v>147.125</v>
      </c>
      <c r="E38" s="4">
        <v>14</v>
      </c>
      <c r="F38" s="4">
        <v>30.2749996125</v>
      </c>
      <c r="G38" s="4">
        <v>9.8125</v>
      </c>
      <c r="H38" s="4">
        <v>63.125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>
        <v>380.58749961249998</v>
      </c>
    </row>
    <row r="39" spans="1:19">
      <c r="A39" s="3" t="s">
        <v>61</v>
      </c>
      <c r="B39" s="4">
        <v>967.5</v>
      </c>
      <c r="C39" s="4"/>
      <c r="D39" s="4">
        <v>345</v>
      </c>
      <c r="E39" s="4"/>
      <c r="F39" s="4"/>
      <c r="G39" s="4"/>
      <c r="H39" s="4"/>
      <c r="I39" s="4"/>
      <c r="J39" s="4"/>
      <c r="K39" s="4"/>
      <c r="L39" s="4">
        <v>85</v>
      </c>
      <c r="M39" s="4"/>
      <c r="N39" s="4"/>
      <c r="O39" s="4">
        <v>30</v>
      </c>
      <c r="P39" s="4"/>
      <c r="Q39" s="4"/>
      <c r="R39" s="4"/>
      <c r="S39" s="4">
        <v>1427.5</v>
      </c>
    </row>
    <row r="40" spans="1:19">
      <c r="A40" s="3" t="s">
        <v>71</v>
      </c>
      <c r="B40" s="4"/>
      <c r="C40" s="4">
        <v>39.375</v>
      </c>
      <c r="D40" s="4">
        <v>22.5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>
        <v>61.875</v>
      </c>
    </row>
    <row r="41" spans="1:19">
      <c r="A41" s="3" t="s">
        <v>106</v>
      </c>
      <c r="B41" s="4">
        <v>11501.03002425</v>
      </c>
      <c r="C41" s="4">
        <v>3245.125</v>
      </c>
      <c r="D41" s="4">
        <v>4426.5</v>
      </c>
      <c r="E41" s="4">
        <v>270.125</v>
      </c>
      <c r="F41" s="4">
        <v>636.52499961249998</v>
      </c>
      <c r="G41" s="4">
        <v>225.0625</v>
      </c>
      <c r="H41" s="4">
        <v>1378.875</v>
      </c>
      <c r="I41" s="4">
        <v>3343.2115697875001</v>
      </c>
      <c r="J41" s="4">
        <v>1233.975932525</v>
      </c>
      <c r="K41" s="4">
        <v>538.2423288</v>
      </c>
      <c r="L41" s="4">
        <v>760.899998525</v>
      </c>
      <c r="M41" s="4">
        <v>936.83535023750005</v>
      </c>
      <c r="N41" s="4">
        <v>171.63749884999999</v>
      </c>
      <c r="O41" s="4">
        <v>76.25</v>
      </c>
      <c r="P41" s="4">
        <v>91.61249995</v>
      </c>
      <c r="Q41" s="4">
        <v>499.6048029625</v>
      </c>
      <c r="R41" s="4">
        <v>3080.1093788124999</v>
      </c>
      <c r="S41" s="4">
        <v>32415.621884312495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3CCBA-423E-41D4-A6C8-24532BA3D416}">
  <sheetPr>
    <tabColor theme="2"/>
  </sheetPr>
  <dimension ref="A1:E51"/>
  <sheetViews>
    <sheetView topLeftCell="A11" workbookViewId="0">
      <selection activeCell="H30" sqref="H30"/>
    </sheetView>
  </sheetViews>
  <sheetFormatPr defaultColWidth="11.42578125" defaultRowHeight="15"/>
  <cols>
    <col min="1" max="1" width="17.5703125" bestFit="1" customWidth="1"/>
    <col min="2" max="2" width="7.85546875" bestFit="1" customWidth="1"/>
    <col min="4" max="4" width="44.140625" bestFit="1" customWidth="1"/>
    <col min="5" max="5" width="4.85546875" bestFit="1" customWidth="1"/>
  </cols>
  <sheetData>
    <row r="1" spans="1:5">
      <c r="A1" t="s">
        <v>107</v>
      </c>
      <c r="B1" t="s">
        <v>108</v>
      </c>
      <c r="D1" t="s">
        <v>109</v>
      </c>
      <c r="E1" t="s">
        <v>110</v>
      </c>
    </row>
    <row r="2" spans="1:5">
      <c r="A2" t="str" cm="1">
        <f t="array" ref="A2">INDEX(Matrix!$B$4:$AZ$4,1,B2)</f>
        <v>SystemTest-B</v>
      </c>
      <c r="B2">
        <v>1</v>
      </c>
      <c r="D2" t="str" cm="1">
        <f t="array" ref="D2">INDEX(Matrix!$A$5:$A$100,E2,1)</f>
        <v>PRJ_Nil</v>
      </c>
      <c r="E2">
        <v>1</v>
      </c>
    </row>
    <row r="3" spans="1:5">
      <c r="A3" t="str" cm="1">
        <f t="array" ref="A3">INDEX(Matrix!$B$4:$AZ$4,1,B3)</f>
        <v>MechanicalDesign-B</v>
      </c>
      <c r="B3">
        <v>2</v>
      </c>
      <c r="D3" t="str" cm="1">
        <f t="array" ref="D3">INDEX(Matrix!$A$5:$A$100,E3,1)</f>
        <v>PRJ_Amazonas</v>
      </c>
      <c r="E3">
        <v>2</v>
      </c>
    </row>
    <row r="4" spans="1:5">
      <c r="A4" t="str" cm="1">
        <f t="array" ref="A4">INDEX(Matrix!$B$4:$AZ$4,1,B4)</f>
        <v>MechanicalDesign-A</v>
      </c>
      <c r="B4">
        <v>3</v>
      </c>
      <c r="D4" t="str" cm="1">
        <f t="array" ref="D4">INDEX(Matrix!$A$5:$A$100,E4,1)</f>
        <v>PRJ_Jangtsekiang</v>
      </c>
      <c r="E4">
        <v>3</v>
      </c>
    </row>
    <row r="5" spans="1:5">
      <c r="A5" t="str" cm="1">
        <f t="array" ref="A5">INDEX(Matrix!$B$4:$AZ$4,1,B5)</f>
        <v>Quality-A</v>
      </c>
      <c r="B5">
        <v>4</v>
      </c>
      <c r="D5" t="str" cm="1">
        <f t="array" ref="D5">INDEX(Matrix!$A$5:$A$100,E5,1)</f>
        <v>PRJ_Mississippi</v>
      </c>
      <c r="E5">
        <v>4</v>
      </c>
    </row>
    <row r="6" spans="1:5">
      <c r="A6" t="str" cm="1">
        <f t="array" ref="A6">INDEX(Matrix!$B$4:$AZ$4,1,B6)</f>
        <v>Quality-B</v>
      </c>
      <c r="B6">
        <v>5</v>
      </c>
      <c r="D6" t="str" cm="1">
        <f t="array" ref="D6">INDEX(Matrix!$A$5:$A$100,E6,1)</f>
        <v>PRJ_Jenissei</v>
      </c>
      <c r="E6">
        <v>5</v>
      </c>
    </row>
    <row r="7" spans="1:5">
      <c r="A7" t="str" cm="1">
        <f t="array" ref="A7">INDEX(Matrix!$B$4:$AZ$4,1,B7)</f>
        <v>Quality-C</v>
      </c>
      <c r="B7">
        <v>6</v>
      </c>
      <c r="D7" t="str" cm="1">
        <f t="array" ref="D7">INDEX(Matrix!$A$5:$A$100,E7,1)</f>
        <v>PRJ_Ob</v>
      </c>
      <c r="E7">
        <v>6</v>
      </c>
    </row>
    <row r="8" spans="1:5">
      <c r="A8" t="str" cm="1">
        <f t="array" ref="A8">INDEX(Matrix!$B$4:$AZ$4,1,B8)</f>
        <v>ElectronicDesign</v>
      </c>
      <c r="B8">
        <v>7</v>
      </c>
      <c r="D8" t="str" cm="1">
        <f t="array" ref="D8">INDEX(Matrix!$A$5:$A$100,E8,1)</f>
        <v>PRJ_HwangHo</v>
      </c>
      <c r="E8">
        <v>7</v>
      </c>
    </row>
    <row r="9" spans="1:5">
      <c r="A9" t="str" cm="1">
        <f t="array" ref="A9">INDEX(Matrix!$B$4:$AZ$4,1,B9)</f>
        <v>SoftwareDev-D</v>
      </c>
      <c r="B9">
        <v>8</v>
      </c>
      <c r="D9" t="str" cm="1">
        <f t="array" ref="D9">INDEX(Matrix!$A$5:$A$100,E9,1)</f>
        <v>PRJ_Kongo</v>
      </c>
      <c r="E9">
        <v>8</v>
      </c>
    </row>
    <row r="10" spans="1:5">
      <c r="A10" t="str" cm="1">
        <f t="array" ref="A10">INDEX(Matrix!$B$4:$AZ$4,1,B10)</f>
        <v>SoftwareDev-A</v>
      </c>
      <c r="B10">
        <v>9</v>
      </c>
      <c r="D10" t="str" cm="1">
        <f t="array" ref="D10">INDEX(Matrix!$A$5:$A$100,E10,1)</f>
        <v>PRJ_Mekong</v>
      </c>
      <c r="E10">
        <v>9</v>
      </c>
    </row>
    <row r="11" spans="1:5">
      <c r="A11" t="str" cm="1">
        <f t="array" ref="A11">INDEX(Matrix!$B$4:$AZ$4,1,B11)</f>
        <v>SoftwareDev-C</v>
      </c>
      <c r="B11">
        <v>10</v>
      </c>
      <c r="D11" t="str" cm="1">
        <f t="array" ref="D11">INDEX(Matrix!$A$5:$A$100,E11,1)</f>
        <v>PRJ_Mackenzie</v>
      </c>
      <c r="E11">
        <v>10</v>
      </c>
    </row>
    <row r="12" spans="1:5">
      <c r="A12" t="str" cm="1">
        <f t="array" ref="A12">INDEX(Matrix!$B$4:$AZ$4,1,B12)</f>
        <v>SystemTest-C</v>
      </c>
      <c r="B12">
        <v>11</v>
      </c>
      <c r="D12" t="str" cm="1">
        <f t="array" ref="D12">INDEX(Matrix!$A$5:$A$100,E12,1)</f>
        <v>PRJ_Niger</v>
      </c>
      <c r="E12">
        <v>11</v>
      </c>
    </row>
    <row r="13" spans="1:5">
      <c r="A13" t="str" cm="1">
        <f t="array" ref="A13">INDEX(Matrix!$B$4:$AZ$4,1,B13)</f>
        <v>SoftwareDev-B</v>
      </c>
      <c r="B13">
        <v>12</v>
      </c>
      <c r="D13" t="str" cm="1">
        <f t="array" ref="D13">INDEX(Matrix!$A$5:$A$100,E13,1)</f>
        <v>PRJ_Parana</v>
      </c>
      <c r="E13">
        <v>12</v>
      </c>
    </row>
    <row r="14" spans="1:5">
      <c r="A14" t="str" cm="1">
        <f t="array" ref="A14">INDEX(Matrix!$B$4:$AZ$4,1,B14)</f>
        <v>SoftwareDev-E</v>
      </c>
      <c r="B14">
        <v>13</v>
      </c>
      <c r="D14" t="str" cm="1">
        <f t="array" ref="D14">INDEX(Matrix!$A$5:$A$100,E14,1)</f>
        <v>PRJ_MurrayRiver</v>
      </c>
      <c r="E14">
        <v>13</v>
      </c>
    </row>
    <row r="15" spans="1:5">
      <c r="A15" t="str" cm="1">
        <f t="array" ref="A15">INDEX(Matrix!$B$4:$AZ$4,1,B15)</f>
        <v>SystemTest-A</v>
      </c>
      <c r="B15">
        <v>14</v>
      </c>
      <c r="D15" t="str" cm="1">
        <f t="array" ref="D15">INDEX(Matrix!$A$5:$A$100,E15,1)</f>
        <v>PRJ_Schatt-al-Arab</v>
      </c>
      <c r="E15">
        <v>14</v>
      </c>
    </row>
    <row r="16" spans="1:5">
      <c r="A16" t="str" cm="1">
        <f t="array" ref="A16">INDEX(Matrix!$B$4:$AZ$4,1,B16)</f>
        <v>SoftwareDev-G</v>
      </c>
      <c r="B16">
        <v>15</v>
      </c>
      <c r="D16" t="str" cm="1">
        <f t="array" ref="D16">INDEX(Matrix!$A$5:$A$100,E16,1)</f>
        <v>PRJ_Amur</v>
      </c>
      <c r="E16">
        <v>15</v>
      </c>
    </row>
    <row r="17" spans="1:5">
      <c r="A17" t="str" cm="1">
        <f t="array" ref="A17">INDEX(Matrix!$B$4:$AZ$4,1,B17)</f>
        <v>SoftwareDev-F</v>
      </c>
      <c r="B17">
        <v>16</v>
      </c>
      <c r="D17" t="str" cm="1">
        <f t="array" ref="D17">INDEX(Matrix!$A$5:$A$100,E17,1)</f>
        <v>PRJ_Wolga</v>
      </c>
      <c r="E17">
        <v>16</v>
      </c>
    </row>
    <row r="18" spans="1:5">
      <c r="A18" t="str" cm="1">
        <f t="array" ref="A18">INDEX(Matrix!$B$4:$AZ$4,1,B18)</f>
        <v>SoftwareDev-K</v>
      </c>
      <c r="B18">
        <v>17</v>
      </c>
      <c r="D18" t="str" cm="1">
        <f t="array" ref="D18">INDEX(Matrix!$A$5:$A$100,E18,1)</f>
        <v>PRJ_Meghna</v>
      </c>
      <c r="E18">
        <v>17</v>
      </c>
    </row>
    <row r="19" spans="1:5">
      <c r="A19" t="str" cm="1">
        <f t="array" ref="A19">INDEX(Matrix!$B$4:$AZ$4,1,B19)</f>
        <v>Gesamtergebnis</v>
      </c>
      <c r="B19">
        <v>18</v>
      </c>
      <c r="D19" t="str" cm="1">
        <f t="array" ref="D19">INDEX(Matrix!$A$5:$A$100,E19,1)</f>
        <v>PRJ_RioSaoFrancisco</v>
      </c>
      <c r="E19">
        <v>18</v>
      </c>
    </row>
    <row r="20" spans="1:5">
      <c r="A20" cm="1">
        <f t="array" ref="A20">INDEX(Matrix!$B$4:$AZ$4,1,B20)</f>
        <v>0</v>
      </c>
      <c r="B20">
        <v>19</v>
      </c>
      <c r="D20" t="str" cm="1">
        <f t="array" ref="D20">INDEX(Matrix!$A$5:$A$100,E20,1)</f>
        <v>PRJ_Yukon</v>
      </c>
      <c r="E20">
        <v>19</v>
      </c>
    </row>
    <row r="21" spans="1:5">
      <c r="A21" cm="1">
        <f t="array" ref="A21">INDEX(Matrix!$B$4:$AZ$4,1,B21)</f>
        <v>0</v>
      </c>
      <c r="B21">
        <v>20</v>
      </c>
      <c r="D21" t="str" cm="1">
        <f t="array" ref="D21">INDEX(Matrix!$A$5:$A$100,E21,1)</f>
        <v>PRJ_Lena</v>
      </c>
      <c r="E21">
        <v>20</v>
      </c>
    </row>
    <row r="22" spans="1:5">
      <c r="A22" cm="1">
        <f t="array" ref="A22">INDEX(Matrix!$B$4:$AZ$4,1,B22)</f>
        <v>0</v>
      </c>
      <c r="B22">
        <v>21</v>
      </c>
      <c r="D22" t="str" cm="1">
        <f t="array" ref="D22">INDEX(Matrix!$A$5:$A$100,E22,1)</f>
        <v>PRJ_Indus</v>
      </c>
      <c r="E22">
        <v>21</v>
      </c>
    </row>
    <row r="23" spans="1:5">
      <c r="A23" cm="1">
        <f t="array" ref="A23">INDEX(Matrix!$B$4:$AZ$4,1,B23)</f>
        <v>0</v>
      </c>
      <c r="B23">
        <v>22</v>
      </c>
      <c r="D23" t="str" cm="1">
        <f t="array" ref="D23">INDEX(Matrix!$A$5:$A$100,E23,1)</f>
        <v>PRJ_RioGrande</v>
      </c>
      <c r="E23">
        <v>22</v>
      </c>
    </row>
    <row r="24" spans="1:5">
      <c r="A24" cm="1">
        <f t="array" ref="A24">INDEX(Matrix!$B$4:$AZ$4,1,B24)</f>
        <v>0</v>
      </c>
      <c r="B24">
        <v>23</v>
      </c>
      <c r="D24" t="str" cm="1">
        <f t="array" ref="D24">INDEX(Matrix!$A$5:$A$100,E24,1)</f>
        <v>PRJ_Syrdarja</v>
      </c>
      <c r="E24">
        <v>23</v>
      </c>
    </row>
    <row r="25" spans="1:5">
      <c r="A25" cm="1">
        <f t="array" ref="A25">INDEX(Matrix!$B$4:$AZ$4,1,B25)</f>
        <v>0</v>
      </c>
      <c r="B25">
        <v>24</v>
      </c>
      <c r="D25" t="str" cm="1">
        <f t="array" ref="D25">INDEX(Matrix!$A$5:$A$100,E25,1)</f>
        <v>PRJ_Orinoco</v>
      </c>
      <c r="E25">
        <v>24</v>
      </c>
    </row>
    <row r="26" spans="1:5">
      <c r="A26" cm="1">
        <f t="array" ref="A26">INDEX(Matrix!$B$4:$AZ$4,1,B26)</f>
        <v>0</v>
      </c>
      <c r="B26">
        <v>25</v>
      </c>
      <c r="D26" t="str" cm="1">
        <f t="array" ref="D26">INDEX(Matrix!$A$5:$A$100,E26,1)</f>
        <v>PRJ_Saluen</v>
      </c>
      <c r="E26">
        <v>25</v>
      </c>
    </row>
    <row r="27" spans="1:5">
      <c r="A27" cm="1">
        <f t="array" ref="A27">INDEX(Matrix!$B$4:$AZ$4,1,B27)</f>
        <v>0</v>
      </c>
      <c r="B27">
        <v>26</v>
      </c>
      <c r="D27" t="str" cm="1">
        <f t="array" ref="D27">INDEX(Matrix!$A$5:$A$100,E27,1)</f>
        <v>PRJ_Sankt-Lorenz-Strom</v>
      </c>
      <c r="E27">
        <v>26</v>
      </c>
    </row>
    <row r="28" spans="1:5">
      <c r="A28" cm="1">
        <f t="array" ref="A28">INDEX(Matrix!$B$4:$AZ$4,1,B28)</f>
        <v>0</v>
      </c>
      <c r="B28">
        <v>27</v>
      </c>
      <c r="D28" t="str" cm="1">
        <f t="array" ref="D28">INDEX(Matrix!$A$5:$A$100,E28,1)</f>
        <v>PRJ_Amudarja</v>
      </c>
      <c r="E28">
        <v>27</v>
      </c>
    </row>
    <row r="29" spans="1:5">
      <c r="A29" cm="1">
        <f t="array" ref="A29">INDEX(Matrix!$B$4:$AZ$4,1,B29)</f>
        <v>0</v>
      </c>
      <c r="B29">
        <v>28</v>
      </c>
      <c r="D29" t="str" cm="1">
        <f t="array" ref="D29">INDEX(Matrix!$A$5:$A$100,E29,1)</f>
        <v>PRJ_NelsonRiver</v>
      </c>
      <c r="E29">
        <v>28</v>
      </c>
    </row>
    <row r="30" spans="1:5">
      <c r="A30" cm="1">
        <f t="array" ref="A30">INDEX(Matrix!$B$4:$AZ$4,1,B30)</f>
        <v>0</v>
      </c>
      <c r="B30">
        <v>29</v>
      </c>
      <c r="D30" t="str" cm="1">
        <f t="array" ref="D30">INDEX(Matrix!$A$5:$A$100,E30,1)</f>
        <v>PRJ_Sambesi</v>
      </c>
      <c r="E30">
        <v>29</v>
      </c>
    </row>
    <row r="31" spans="1:5">
      <c r="A31" cm="1">
        <f t="array" ref="A31">INDEX(Matrix!$B$4:$AZ$4,1,B31)</f>
        <v>0</v>
      </c>
      <c r="B31">
        <v>30</v>
      </c>
      <c r="D31" t="str" cm="1">
        <f t="array" ref="D31">INDEX(Matrix!$A$5:$A$100,E31,1)</f>
        <v>PRJ_Kolyma</v>
      </c>
      <c r="E31">
        <v>30</v>
      </c>
    </row>
    <row r="32" spans="1:5">
      <c r="A32" cm="1">
        <f t="array" ref="A32">INDEX(Matrix!$B$4:$AZ$4,1,B32)</f>
        <v>0</v>
      </c>
      <c r="B32">
        <v>31</v>
      </c>
      <c r="D32" t="str" cm="1">
        <f t="array" ref="D32">INDEX(Matrix!$A$5:$A$100,E32,1)</f>
        <v>PRJ_RioTocantins</v>
      </c>
      <c r="E32">
        <v>31</v>
      </c>
    </row>
    <row r="33" spans="1:5">
      <c r="A33" cm="1">
        <f t="array" ref="A33">INDEX(Matrix!$B$4:$AZ$4,1,B33)</f>
        <v>0</v>
      </c>
      <c r="B33">
        <v>32</v>
      </c>
      <c r="D33" t="str" cm="1">
        <f t="array" ref="D33">INDEX(Matrix!$A$5:$A$100,E33,1)</f>
        <v>PRJ_Ural</v>
      </c>
      <c r="E33">
        <v>32</v>
      </c>
    </row>
    <row r="34" spans="1:5">
      <c r="A34" cm="1">
        <f t="array" ref="A34">INDEX(Matrix!$B$4:$AZ$4,1,B34)</f>
        <v>0</v>
      </c>
      <c r="B34">
        <v>33</v>
      </c>
      <c r="D34" t="str" cm="1">
        <f t="array" ref="D34">INDEX(Matrix!$A$5:$A$100,E34,1)</f>
        <v>PRJ_ColoradoRiver</v>
      </c>
      <c r="E34">
        <v>33</v>
      </c>
    </row>
    <row r="35" spans="1:5">
      <c r="A35" cm="1">
        <f t="array" ref="A35">INDEX(Matrix!$B$4:$AZ$4,1,B35)</f>
        <v>0</v>
      </c>
      <c r="B35">
        <v>34</v>
      </c>
      <c r="D35" t="str" cm="1">
        <f t="array" ref="D35">INDEX(Matrix!$A$5:$A$100,E35,1)</f>
        <v>PRJ_Olenjok</v>
      </c>
      <c r="E35">
        <v>34</v>
      </c>
    </row>
    <row r="36" spans="1:5">
      <c r="A36" cm="1">
        <f t="array" ref="A36">INDEX(Matrix!$B$4:$AZ$4,1,B36)</f>
        <v>0</v>
      </c>
      <c r="B36">
        <v>35</v>
      </c>
      <c r="D36" t="str" cm="1">
        <f t="array" ref="D36">INDEX(Matrix!$A$5:$A$100,E36,1)</f>
        <v>PRJ_Donau</v>
      </c>
      <c r="E36">
        <v>35</v>
      </c>
    </row>
    <row r="37" spans="1:5">
      <c r="A37" cm="1">
        <f t="array" ref="A37">INDEX(Matrix!$B$4:$AZ$4,1,B37)</f>
        <v>0</v>
      </c>
      <c r="B37">
        <v>36</v>
      </c>
      <c r="D37" t="str" cm="1">
        <f t="array" ref="D37">INDEX(Matrix!$A$5:$A$100,E37,1)</f>
        <v>PRJ_ColumbiaRiver</v>
      </c>
      <c r="E37">
        <v>36</v>
      </c>
    </row>
    <row r="38" spans="1:5">
      <c r="A38" cm="1">
        <f t="array" ref="A38">INDEX(Matrix!$B$4:$AZ$4,1,B38)</f>
        <v>0</v>
      </c>
      <c r="B38">
        <v>37</v>
      </c>
      <c r="D38" t="str" cm="1">
        <f t="array" ref="D38">INDEX(Matrix!$A$5:$A$100,E38,1)</f>
        <v>Gesamtergebnis</v>
      </c>
      <c r="E38">
        <v>37</v>
      </c>
    </row>
    <row r="39" spans="1:5">
      <c r="A39" cm="1">
        <f t="array" ref="A39">INDEX(Matrix!$B$4:$AZ$4,1,B39)</f>
        <v>0</v>
      </c>
      <c r="B39">
        <v>38</v>
      </c>
      <c r="D39" cm="1">
        <f t="array" ref="D39">INDEX(Matrix!$A$5:$A$100,E39,1)</f>
        <v>0</v>
      </c>
      <c r="E39">
        <v>38</v>
      </c>
    </row>
    <row r="40" spans="1:5">
      <c r="A40" cm="1">
        <f t="array" ref="A40">INDEX(Matrix!$B$4:$AZ$4,1,B40)</f>
        <v>0</v>
      </c>
      <c r="B40">
        <v>39</v>
      </c>
      <c r="D40" cm="1">
        <f t="array" ref="D40">INDEX(Matrix!$A$5:$A$100,E40,1)</f>
        <v>0</v>
      </c>
      <c r="E40">
        <v>39</v>
      </c>
    </row>
    <row r="41" spans="1:5">
      <c r="A41" cm="1">
        <f t="array" ref="A41">INDEX(Matrix!$B$4:$AZ$4,1,B41)</f>
        <v>0</v>
      </c>
      <c r="B41">
        <v>40</v>
      </c>
      <c r="D41" cm="1">
        <f t="array" ref="D41">INDEX(Matrix!$A$5:$A$100,E41,1)</f>
        <v>0</v>
      </c>
      <c r="E41">
        <v>40</v>
      </c>
    </row>
    <row r="42" spans="1:5">
      <c r="A42" cm="1">
        <f t="array" ref="A42">INDEX(Matrix!$B$4:$AZ$4,1,B42)</f>
        <v>0</v>
      </c>
      <c r="B42">
        <v>41</v>
      </c>
      <c r="D42" cm="1">
        <f t="array" ref="D42">INDEX(Matrix!$A$5:$A$100,E42,1)</f>
        <v>0</v>
      </c>
      <c r="E42">
        <v>41</v>
      </c>
    </row>
    <row r="43" spans="1:5">
      <c r="A43" cm="1">
        <f t="array" ref="A43">INDEX(Matrix!$B$4:$AZ$4,1,B43)</f>
        <v>0</v>
      </c>
      <c r="B43">
        <v>42</v>
      </c>
      <c r="D43" cm="1">
        <f t="array" ref="D43">INDEX(Matrix!$A$5:$A$100,E43,1)</f>
        <v>0</v>
      </c>
      <c r="E43">
        <v>42</v>
      </c>
    </row>
    <row r="44" spans="1:5">
      <c r="A44" cm="1">
        <f t="array" ref="A44">INDEX(Matrix!$B$4:$AZ$4,1,B44)</f>
        <v>0</v>
      </c>
      <c r="B44">
        <v>43</v>
      </c>
      <c r="D44" cm="1">
        <f t="array" ref="D44">INDEX(Matrix!$A$5:$A$100,E44,1)</f>
        <v>0</v>
      </c>
      <c r="E44">
        <v>43</v>
      </c>
    </row>
    <row r="45" spans="1:5">
      <c r="A45" cm="1">
        <f t="array" ref="A45">INDEX(Matrix!$B$4:$AZ$4,1,B45)</f>
        <v>0</v>
      </c>
      <c r="B45">
        <v>44</v>
      </c>
      <c r="D45" cm="1">
        <f t="array" ref="D45">INDEX(Matrix!$A$5:$A$100,E45,1)</f>
        <v>0</v>
      </c>
      <c r="E45">
        <v>44</v>
      </c>
    </row>
    <row r="46" spans="1:5">
      <c r="A46" cm="1">
        <f t="array" ref="A46">INDEX(Matrix!$B$4:$AZ$4,1,B46)</f>
        <v>0</v>
      </c>
      <c r="B46">
        <v>45</v>
      </c>
      <c r="D46" cm="1">
        <f t="array" ref="D46">INDEX(Matrix!$A$5:$A$100,E46,1)</f>
        <v>0</v>
      </c>
      <c r="E46">
        <v>45</v>
      </c>
    </row>
    <row r="47" spans="1:5">
      <c r="A47" cm="1">
        <f t="array" ref="A47">INDEX(Matrix!$B$4:$AZ$4,1,B47)</f>
        <v>0</v>
      </c>
      <c r="B47">
        <v>46</v>
      </c>
      <c r="D47" cm="1">
        <f t="array" ref="D47">INDEX(Matrix!$A$5:$A$100,E47,1)</f>
        <v>0</v>
      </c>
      <c r="E47">
        <v>46</v>
      </c>
    </row>
    <row r="48" spans="1:5">
      <c r="A48" cm="1">
        <f t="array" ref="A48">INDEX(Matrix!$B$4:$AZ$4,1,B48)</f>
        <v>0</v>
      </c>
      <c r="B48">
        <v>47</v>
      </c>
      <c r="D48" cm="1">
        <f t="array" ref="D48">INDEX(Matrix!$A$5:$A$100,E48,1)</f>
        <v>0</v>
      </c>
      <c r="E48">
        <v>47</v>
      </c>
    </row>
    <row r="49" spans="1:5">
      <c r="A49" cm="1">
        <f t="array" ref="A49">INDEX(Matrix!$B$4:$AZ$4,1,B49)</f>
        <v>0</v>
      </c>
      <c r="B49">
        <v>48</v>
      </c>
      <c r="D49" cm="1">
        <f t="array" ref="D49">INDEX(Matrix!$A$5:$A$100,E49,1)</f>
        <v>0</v>
      </c>
      <c r="E49">
        <v>48</v>
      </c>
    </row>
    <row r="50" spans="1:5">
      <c r="A50" cm="1">
        <f t="array" ref="A50">INDEX(Matrix!$B$4:$AZ$4,1,B50)</f>
        <v>0</v>
      </c>
      <c r="B50">
        <v>49</v>
      </c>
      <c r="D50" cm="1">
        <f t="array" ref="D50">INDEX(Matrix!$A$5:$A$100,E50,1)</f>
        <v>0</v>
      </c>
      <c r="E50">
        <v>49</v>
      </c>
    </row>
    <row r="51" spans="1:5">
      <c r="A51" cm="1">
        <f t="array" ref="A51">INDEX(Matrix!$B$4:$AZ$4,1,B51)</f>
        <v>0</v>
      </c>
      <c r="B51">
        <v>50</v>
      </c>
      <c r="D51" cm="1">
        <f t="array" ref="D51">INDEX(Matrix!$A$5:$A$100,E51,1)</f>
        <v>0</v>
      </c>
      <c r="E51">
        <v>50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798C3-6005-4010-BF64-253366C53B23}">
  <sheetPr>
    <tabColor theme="2"/>
  </sheetPr>
  <dimension ref="A2:E24"/>
  <sheetViews>
    <sheetView workbookViewId="0">
      <selection activeCell="D35" sqref="D35"/>
    </sheetView>
  </sheetViews>
  <sheetFormatPr defaultColWidth="11.42578125" defaultRowHeight="15"/>
  <cols>
    <col min="1" max="1" width="22.42578125" bestFit="1" customWidth="1"/>
    <col min="2" max="2" width="20.28515625" bestFit="1" customWidth="1"/>
    <col min="4" max="4" width="22.42578125" bestFit="1" customWidth="1"/>
    <col min="5" max="5" width="20.28515625" bestFit="1" customWidth="1"/>
  </cols>
  <sheetData>
    <row r="2" spans="1:5">
      <c r="A2" s="2" t="s">
        <v>73</v>
      </c>
      <c r="B2" t="s">
        <v>99</v>
      </c>
      <c r="D2" s="2" t="s">
        <v>73</v>
      </c>
      <c r="E2" t="s">
        <v>101</v>
      </c>
    </row>
    <row r="4" spans="1:5">
      <c r="A4" s="2" t="s">
        <v>105</v>
      </c>
      <c r="B4" t="s">
        <v>103</v>
      </c>
      <c r="D4" s="2" t="s">
        <v>105</v>
      </c>
      <c r="E4" t="s">
        <v>103</v>
      </c>
    </row>
    <row r="5" spans="1:5">
      <c r="A5" s="3" t="s">
        <v>4</v>
      </c>
      <c r="B5">
        <v>8929.4714080000012</v>
      </c>
      <c r="D5" s="3" t="s">
        <v>4</v>
      </c>
      <c r="E5">
        <v>8</v>
      </c>
    </row>
    <row r="6" spans="1:5">
      <c r="A6" s="3" t="s">
        <v>5</v>
      </c>
      <c r="B6">
        <v>3606.1326839999997</v>
      </c>
      <c r="D6" s="3" t="s">
        <v>5</v>
      </c>
      <c r="E6">
        <v>4</v>
      </c>
    </row>
    <row r="7" spans="1:5">
      <c r="A7" s="3" t="s">
        <v>6</v>
      </c>
      <c r="B7">
        <v>4979.897516</v>
      </c>
      <c r="D7" s="3" t="s">
        <v>6</v>
      </c>
      <c r="E7">
        <v>4</v>
      </c>
    </row>
    <row r="8" spans="1:5">
      <c r="A8" s="3" t="s">
        <v>9</v>
      </c>
      <c r="B8">
        <v>343.44120799999996</v>
      </c>
      <c r="D8" s="3" t="s">
        <v>9</v>
      </c>
      <c r="E8">
        <v>5</v>
      </c>
    </row>
    <row r="9" spans="1:5">
      <c r="A9" s="3" t="s">
        <v>10</v>
      </c>
      <c r="B9">
        <v>858.60301999999979</v>
      </c>
      <c r="D9" s="3" t="s">
        <v>10</v>
      </c>
      <c r="E9">
        <v>5</v>
      </c>
    </row>
    <row r="10" spans="1:5">
      <c r="A10" s="3" t="s">
        <v>11</v>
      </c>
      <c r="B10">
        <v>343.44120799999996</v>
      </c>
      <c r="D10" s="3" t="s">
        <v>11</v>
      </c>
      <c r="E10">
        <v>5</v>
      </c>
    </row>
    <row r="11" spans="1:5">
      <c r="A11" s="3" t="s">
        <v>15</v>
      </c>
      <c r="B11">
        <v>2404.088456</v>
      </c>
      <c r="D11" s="3" t="s">
        <v>15</v>
      </c>
      <c r="E11">
        <v>4</v>
      </c>
    </row>
    <row r="12" spans="1:5">
      <c r="A12" s="3" t="s">
        <v>7</v>
      </c>
      <c r="B12">
        <v>3777.8532880000002</v>
      </c>
      <c r="D12" s="3" t="s">
        <v>7</v>
      </c>
      <c r="E12">
        <v>10</v>
      </c>
    </row>
    <row r="13" spans="1:5">
      <c r="A13" s="3" t="s">
        <v>8</v>
      </c>
      <c r="B13">
        <v>1543.1571839999999</v>
      </c>
      <c r="D13" s="3" t="s">
        <v>8</v>
      </c>
      <c r="E13">
        <v>10</v>
      </c>
    </row>
    <row r="14" spans="1:5">
      <c r="A14" s="3" t="s">
        <v>12</v>
      </c>
      <c r="B14">
        <v>827.00335199999995</v>
      </c>
      <c r="D14" s="3" t="s">
        <v>12</v>
      </c>
      <c r="E14">
        <v>10</v>
      </c>
    </row>
    <row r="15" spans="1:5">
      <c r="A15" s="3" t="s">
        <v>14</v>
      </c>
      <c r="B15">
        <v>1202.044228</v>
      </c>
      <c r="D15" s="3" t="s">
        <v>14</v>
      </c>
      <c r="E15">
        <v>8</v>
      </c>
    </row>
    <row r="16" spans="1:5">
      <c r="A16" s="3" t="s">
        <v>16</v>
      </c>
      <c r="B16">
        <v>2573.4808079999998</v>
      </c>
      <c r="D16" s="3" t="s">
        <v>16</v>
      </c>
      <c r="E16">
        <v>10</v>
      </c>
    </row>
    <row r="17" spans="1:5">
      <c r="A17" s="3" t="s">
        <v>17</v>
      </c>
      <c r="B17">
        <v>515.16181200000005</v>
      </c>
      <c r="D17" s="3" t="s">
        <v>17</v>
      </c>
      <c r="E17">
        <v>10</v>
      </c>
    </row>
    <row r="18" spans="1:5">
      <c r="A18" s="3" t="s">
        <v>19</v>
      </c>
      <c r="B18">
        <v>257.58090600000003</v>
      </c>
      <c r="D18" s="3" t="s">
        <v>19</v>
      </c>
      <c r="E18">
        <v>8</v>
      </c>
    </row>
    <row r="19" spans="1:5">
      <c r="A19" s="3" t="s">
        <v>20</v>
      </c>
      <c r="B19">
        <v>515.16181200000005</v>
      </c>
      <c r="D19" s="3" t="s">
        <v>20</v>
      </c>
      <c r="E19">
        <v>10</v>
      </c>
    </row>
    <row r="20" spans="1:5">
      <c r="A20" s="3" t="s">
        <v>18</v>
      </c>
      <c r="B20">
        <v>1545.4854360000002</v>
      </c>
      <c r="D20" s="3" t="s">
        <v>18</v>
      </c>
      <c r="E20">
        <v>10</v>
      </c>
    </row>
    <row r="21" spans="1:5">
      <c r="A21" s="3" t="s">
        <v>89</v>
      </c>
      <c r="B21">
        <v>2575.8090599999991</v>
      </c>
      <c r="D21" s="3" t="s">
        <v>89</v>
      </c>
      <c r="E21">
        <v>2</v>
      </c>
    </row>
    <row r="22" spans="1:5">
      <c r="A22" s="3" t="s">
        <v>93</v>
      </c>
      <c r="B22">
        <v>686.88241599999992</v>
      </c>
      <c r="D22" s="3" t="s">
        <v>93</v>
      </c>
      <c r="E22">
        <v>10</v>
      </c>
    </row>
    <row r="23" spans="1:5">
      <c r="A23" s="3" t="s">
        <v>13</v>
      </c>
      <c r="B23">
        <v>4808.1769119999999</v>
      </c>
      <c r="D23" s="3" t="s">
        <v>13</v>
      </c>
      <c r="E23">
        <v>10</v>
      </c>
    </row>
    <row r="24" spans="1:5">
      <c r="A24" s="3" t="s">
        <v>106</v>
      </c>
      <c r="B24">
        <v>42292.872714000005</v>
      </c>
      <c r="D24" s="3" t="s">
        <v>106</v>
      </c>
      <c r="E24">
        <v>143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b63422-2408-4fff-a598-08e82367ed04">
      <Terms xmlns="http://schemas.microsoft.com/office/infopath/2007/PartnerControls"/>
    </lcf76f155ced4ddcb4097134ff3c332f>
    <TaxCatchAll xmlns="ceead5e2-930d-47d7-bdcf-bd5835f4da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ECB0A4925B8B44888187D77DB3F9BBB" ma:contentTypeVersion="16" ma:contentTypeDescription="Ein neues Dokument erstellen." ma:contentTypeScope="" ma:versionID="4ad10bcde117e92be7b10d84df789869">
  <xsd:schema xmlns:xsd="http://www.w3.org/2001/XMLSchema" xmlns:xs="http://www.w3.org/2001/XMLSchema" xmlns:p="http://schemas.microsoft.com/office/2006/metadata/properties" xmlns:ns2="f6b63422-2408-4fff-a598-08e82367ed04" xmlns:ns3="ceead5e2-930d-47d7-bdcf-bd5835f4da09" targetNamespace="http://schemas.microsoft.com/office/2006/metadata/properties" ma:root="true" ma:fieldsID="5b5e8a0fd35f0b84a444245232fd7f4f" ns2:_="" ns3:_="">
    <xsd:import namespace="f6b63422-2408-4fff-a598-08e82367ed04"/>
    <xsd:import namespace="ceead5e2-930d-47d7-bdcf-bd5835f4da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63422-2408-4fff-a598-08e82367ed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422d7e24-4288-452a-ba7b-8e1355da53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ad5e2-930d-47d7-bdcf-bd5835f4da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a330941-aeab-47b8-a765-ed353fd5ab43}" ma:internalName="TaxCatchAll" ma:showField="CatchAllData" ma:web="ceead5e2-930d-47d7-bdcf-bd5835f4da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6461FC-4153-45C5-B2FD-0D919791098C}"/>
</file>

<file path=customXml/itemProps2.xml><?xml version="1.0" encoding="utf-8"?>
<ds:datastoreItem xmlns:ds="http://schemas.openxmlformats.org/officeDocument/2006/customXml" ds:itemID="{0F35113F-D580-4BA3-A2C9-5CF0550498A7}"/>
</file>

<file path=customXml/itemProps3.xml><?xml version="1.0" encoding="utf-8"?>
<ds:datastoreItem xmlns:ds="http://schemas.openxmlformats.org/officeDocument/2006/customXml" ds:itemID="{706F03CC-AB72-4D30-9EB6-ACF5E5637C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Wolfram Müller</dc:creator>
  <cp:keywords/>
  <dc:description/>
  <cp:lastModifiedBy>Vincent van der Lubbe</cp:lastModifiedBy>
  <cp:revision/>
  <dcterms:created xsi:type="dcterms:W3CDTF">2022-04-18T07:59:00Z</dcterms:created>
  <dcterms:modified xsi:type="dcterms:W3CDTF">2022-07-15T08:27:43Z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0x0101003ECB0A4925B8B44888187D77DB3F9BBB</vt:lpwstr>
  </property>
  <property fmtid="{D5CDD505-2E9C-101B-9397-08002B2CF9AE}" pid="3" name="MediaServiceImageTags">
    <vt:lpwstr/>
  </property>
</Properties>
</file>